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gonneea/Documents/Papers/CoralUptake/Coral TE experiment paper/Revision/"/>
    </mc:Choice>
  </mc:AlternateContent>
  <bookViews>
    <workbookView xWindow="4640" yWindow="460" windowWidth="20960" windowHeight="19140" tabRatio="500" activeTab="1"/>
  </bookViews>
  <sheets>
    <sheet name="Table S1" sheetId="1" r:id="rId1"/>
    <sheet name="Table S2" sheetId="2" r:id="rId2"/>
    <sheet name="Table S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4" i="2" l="1"/>
  <c r="M174" i="2"/>
  <c r="L173" i="2"/>
  <c r="M173" i="2"/>
  <c r="L172" i="2"/>
  <c r="M172" i="2"/>
  <c r="L171" i="2"/>
  <c r="M171" i="2"/>
  <c r="M169" i="2"/>
  <c r="M168" i="2"/>
  <c r="M167" i="2"/>
  <c r="M166" i="2"/>
  <c r="M165" i="2"/>
  <c r="M164" i="2"/>
  <c r="M163" i="2"/>
  <c r="M162" i="2"/>
  <c r="M161" i="2"/>
  <c r="L160" i="2"/>
  <c r="M160" i="2"/>
  <c r="L158" i="2"/>
  <c r="M158" i="2"/>
  <c r="L157" i="2"/>
  <c r="M157" i="2"/>
  <c r="L156" i="2"/>
  <c r="M156" i="2"/>
  <c r="L155" i="2"/>
  <c r="M155" i="2"/>
  <c r="L154" i="2"/>
  <c r="M154" i="2"/>
  <c r="L153" i="2"/>
  <c r="M153" i="2"/>
  <c r="L152" i="2"/>
  <c r="M152" i="2"/>
  <c r="L151" i="2"/>
  <c r="M151" i="2"/>
  <c r="L150" i="2"/>
  <c r="M150" i="2"/>
  <c r="L149" i="2"/>
  <c r="M149" i="2"/>
  <c r="L148" i="2"/>
  <c r="M148" i="2"/>
  <c r="L147" i="2"/>
  <c r="M147" i="2"/>
  <c r="L146" i="2"/>
  <c r="M146" i="2"/>
  <c r="L145" i="2"/>
  <c r="M145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L123" i="2"/>
  <c r="M123" i="2"/>
  <c r="L122" i="2"/>
  <c r="M122" i="2"/>
  <c r="L121" i="2"/>
  <c r="M121" i="2"/>
  <c r="L120" i="2"/>
  <c r="M120" i="2"/>
  <c r="L119" i="2"/>
  <c r="M119" i="2"/>
  <c r="L118" i="2"/>
  <c r="M118" i="2"/>
  <c r="L117" i="2"/>
  <c r="M117" i="2"/>
  <c r="L116" i="2"/>
  <c r="M116" i="2"/>
  <c r="L115" i="2"/>
  <c r="M115" i="2"/>
  <c r="L114" i="2"/>
  <c r="M114" i="2"/>
  <c r="L113" i="2"/>
  <c r="M113" i="2"/>
  <c r="L112" i="2"/>
  <c r="M112" i="2"/>
  <c r="L111" i="2"/>
  <c r="M111" i="2"/>
  <c r="L110" i="2"/>
  <c r="M110" i="2"/>
  <c r="L109" i="2"/>
  <c r="M109" i="2"/>
  <c r="L108" i="2"/>
  <c r="M108" i="2"/>
  <c r="L107" i="2"/>
  <c r="M107" i="2"/>
  <c r="L106" i="2"/>
  <c r="M106" i="2"/>
  <c r="L102" i="2"/>
  <c r="M102" i="2"/>
  <c r="L101" i="2"/>
  <c r="M101" i="2"/>
  <c r="L100" i="2"/>
  <c r="M100" i="2"/>
  <c r="L99" i="2"/>
  <c r="M99" i="2"/>
  <c r="L98" i="2"/>
  <c r="M98" i="2"/>
  <c r="L97" i="2"/>
  <c r="M97" i="2"/>
  <c r="L96" i="2"/>
  <c r="M96" i="2"/>
  <c r="L95" i="2"/>
  <c r="M95" i="2"/>
  <c r="L94" i="2"/>
  <c r="M94" i="2"/>
  <c r="L93" i="2"/>
  <c r="M93" i="2"/>
  <c r="L92" i="2"/>
  <c r="M92" i="2"/>
  <c r="L91" i="2"/>
  <c r="M91" i="2"/>
  <c r="L90" i="2"/>
  <c r="M90" i="2"/>
  <c r="L89" i="2"/>
  <c r="M89" i="2"/>
  <c r="L88" i="2"/>
  <c r="M88" i="2"/>
  <c r="L87" i="2"/>
  <c r="M87" i="2"/>
  <c r="L86" i="2"/>
  <c r="M86" i="2"/>
  <c r="L85" i="2"/>
  <c r="M85" i="2"/>
  <c r="L84" i="2"/>
  <c r="M84" i="2"/>
  <c r="L83" i="2"/>
  <c r="M83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L50" i="2"/>
  <c r="M50" i="2"/>
  <c r="L49" i="2"/>
  <c r="M49" i="2"/>
  <c r="L48" i="2"/>
  <c r="M48" i="2"/>
  <c r="L47" i="2"/>
  <c r="M47" i="2"/>
  <c r="L46" i="2"/>
  <c r="M46" i="2"/>
  <c r="L45" i="2"/>
  <c r="M45" i="2"/>
  <c r="L44" i="2"/>
  <c r="M44" i="2"/>
  <c r="L43" i="2"/>
  <c r="M43" i="2"/>
  <c r="L42" i="2"/>
  <c r="M42" i="2"/>
  <c r="L41" i="2"/>
  <c r="M41" i="2"/>
  <c r="L40" i="2"/>
  <c r="M40" i="2"/>
  <c r="L39" i="2"/>
  <c r="M39" i="2"/>
  <c r="L38" i="2"/>
  <c r="M38" i="2"/>
  <c r="L37" i="2"/>
  <c r="M37" i="2"/>
  <c r="L36" i="2"/>
  <c r="M36" i="2"/>
  <c r="L35" i="2"/>
  <c r="M35" i="2"/>
  <c r="L34" i="2"/>
  <c r="M34" i="2"/>
  <c r="L33" i="2"/>
  <c r="M33" i="2"/>
  <c r="L32" i="2"/>
  <c r="M32" i="2"/>
  <c r="L31" i="2"/>
  <c r="M31" i="2"/>
  <c r="L30" i="2"/>
  <c r="M30" i="2"/>
  <c r="L26" i="2"/>
  <c r="M26" i="2"/>
  <c r="L25" i="2"/>
  <c r="M25" i="2"/>
  <c r="L24" i="2"/>
  <c r="M24" i="2"/>
  <c r="L23" i="2"/>
  <c r="M23" i="2"/>
  <c r="L22" i="2"/>
  <c r="M22" i="2"/>
  <c r="L21" i="2"/>
  <c r="M21" i="2"/>
  <c r="L20" i="2"/>
  <c r="M20" i="2"/>
  <c r="L19" i="2"/>
  <c r="M19" i="2"/>
  <c r="L18" i="2"/>
  <c r="M18" i="2"/>
  <c r="L17" i="2"/>
  <c r="M17" i="2"/>
  <c r="L16" i="2"/>
  <c r="M16" i="2"/>
  <c r="L15" i="2"/>
  <c r="M15" i="2"/>
  <c r="L14" i="2"/>
  <c r="M14" i="2"/>
  <c r="L13" i="2"/>
  <c r="M13" i="2"/>
  <c r="L12" i="2"/>
  <c r="M12" i="2"/>
  <c r="L11" i="2"/>
  <c r="M11" i="2"/>
  <c r="L10" i="2"/>
  <c r="M10" i="2"/>
  <c r="L9" i="2"/>
  <c r="M9" i="2"/>
  <c r="L8" i="2"/>
  <c r="M8" i="2"/>
  <c r="L7" i="2"/>
  <c r="M7" i="2"/>
  <c r="L6" i="2"/>
  <c r="M6" i="2"/>
  <c r="L5" i="2"/>
  <c r="M5" i="2"/>
  <c r="L4" i="2"/>
  <c r="M4" i="2"/>
  <c r="L3" i="2"/>
  <c r="M3" i="2"/>
</calcChain>
</file>

<file path=xl/sharedStrings.xml><?xml version="1.0" encoding="utf-8"?>
<sst xmlns="http://schemas.openxmlformats.org/spreadsheetml/2006/main" count="127" uniqueCount="71">
  <si>
    <t>Tank</t>
  </si>
  <si>
    <t>Date</t>
  </si>
  <si>
    <t>Notes:</t>
  </si>
  <si>
    <t>Salinity</t>
  </si>
  <si>
    <t>[Ca] (mmol/kg)</t>
  </si>
  <si>
    <t>[Ba] (nmol/kg)</t>
  </si>
  <si>
    <t>Ba/Ca (umol/mol)</t>
  </si>
  <si>
    <t>Pre-water exchange</t>
  </si>
  <si>
    <t>Post-water exchange</t>
  </si>
  <si>
    <t>nm</t>
  </si>
  <si>
    <t>BIOS Seawater inlet</t>
  </si>
  <si>
    <t>Supplemental Table 2: Tank temperature, Ba/Ca, corrected calcification rate, coral Sr/Ca, uncorrected coral Ba/Ca, fraction crustose contamination, corrected coral Ba/Ca and Kba for grouped analysis</t>
  </si>
  <si>
    <t>Tank #</t>
  </si>
  <si>
    <t>Average tank temperature (°C)</t>
  </si>
  <si>
    <r>
      <t>Average dissolved Ba/Ca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mol/mol)</t>
    </r>
  </si>
  <si>
    <t>Average calcification rate (mg/d) Corrected</t>
  </si>
  <si>
    <t>Coral Sr/Ca (mmol/mol)</t>
  </si>
  <si>
    <r>
      <t>Coral Ba/Ca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mol/mol) Uncorrected</t>
    </r>
  </si>
  <si>
    <t>Fraction crustose</t>
  </si>
  <si>
    <r>
      <t>Coral Ba/Ca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mol/mol) Corrected</t>
    </r>
  </si>
  <si>
    <t>excluded</t>
  </si>
  <si>
    <t xml:space="preserve">Standard deviation fraction crustose </t>
  </si>
  <si>
    <r>
      <t>Standard deviation coral Ba/Ca (</t>
    </r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mol/mol) Corrected</t>
    </r>
  </si>
  <si>
    <t>Individual KBa</t>
  </si>
  <si>
    <t>Standard deviation individual KBa</t>
  </si>
  <si>
    <t>Temperature (°C)</t>
  </si>
  <si>
    <t>Precipitation rate (mmol m^-2 hr^-1)</t>
  </si>
  <si>
    <t>TA (meq kg^-1)</t>
  </si>
  <si>
    <t>pH</t>
  </si>
  <si>
    <t>CO32- (mmol kg^-1)</t>
  </si>
  <si>
    <t>Ω-aragonite</t>
  </si>
  <si>
    <t>h02</t>
  </si>
  <si>
    <t>h08</t>
  </si>
  <si>
    <t>f01</t>
  </si>
  <si>
    <t>f02</t>
  </si>
  <si>
    <t>f03</t>
  </si>
  <si>
    <t>f04</t>
  </si>
  <si>
    <t>f05</t>
  </si>
  <si>
    <t>f06</t>
  </si>
  <si>
    <t>g01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</si>
  <si>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</si>
  <si>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</si>
  <si>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</si>
  <si>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</si>
  <si>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</si>
  <si>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</si>
  <si>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</si>
  <si>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</si>
  <si>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</si>
  <si>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</si>
  <si>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h09</t>
  </si>
  <si>
    <t>h10</t>
  </si>
  <si>
    <t>h03</t>
  </si>
  <si>
    <t>h07</t>
  </si>
  <si>
    <t>h05</t>
  </si>
  <si>
    <t>h06</t>
  </si>
  <si>
    <t>Experiment</t>
  </si>
  <si>
    <t>Standard deviation TA (meq kg^-1)</t>
  </si>
  <si>
    <t>Standard deviation precipitation rate (mmol m^-2 hr^-1)</t>
  </si>
  <si>
    <t>Standard deviation pH</t>
  </si>
  <si>
    <t>Standard deviation CO32- (mmol kg^-1)</t>
  </si>
  <si>
    <t>Standard deviation Ω-aragonite</t>
  </si>
  <si>
    <t>KD-Ba/Ca</t>
  </si>
  <si>
    <t>Standard deviation KD-Ba/Ca</t>
  </si>
  <si>
    <t xml:space="preserve">Supplemental Table 3: Abiotic experimental data from: DeCarlo et al. (2015) fluid [Ca], Gaetani and Cohen (2006) Vineyard Sound Ba/Ca ratio, Holcomb et al. (2016) aragonite Ba/Ca; and with the calculations of DeCarlo et al. (2015) </t>
  </si>
  <si>
    <t>calculated pCO2 (uatm)</t>
  </si>
  <si>
    <t>calculated Aragonite saturation state</t>
  </si>
  <si>
    <t>measured Total alkalinity (ueq kg-1)</t>
  </si>
  <si>
    <t>measured Dissolved inorganic carbon (umol kg-1)</t>
  </si>
  <si>
    <t>calculated pH</t>
  </si>
  <si>
    <t>Supplemental Table 1: Dissolved water chemistry from seawater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</si>
</sst>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</font>
    <font>
      <sz val="10"/>
      <color theme="1"/>
      <name val="Arial"/>
    </font>
    <font>
      <sz val="10"/>
      <color theme="1"/>
      <name val="Verdana"/>
    </font>
    <font>
      <b/>
      <sz val="12"/>
      <color theme="1"/>
      <name val="Symbol"/>
      <charset val="2"/>
    </font>
    <font>
      <i/>
      <sz val="12"/>
      <color theme="1"/>
      <name val="Calibri"/>
      <scheme val="minor"/>
    </font>
    <font>
      <i/>
      <sz val="10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wrapText="1"/>
    </xf>
    <xf numFmtId="0" fontId="0" fillId="0" borderId="0" xfId="0" applyFont="1"/>
    <xf numFmtId="2" fontId="0" fillId="0" borderId="0" xfId="0" applyNumberFormat="1" applyFont="1"/>
    <xf numFmtId="165" fontId="0" fillId="0" borderId="0" xfId="0" applyNumberFormat="1" applyFont="1"/>
    <xf numFmtId="0" fontId="0" fillId="0" borderId="2" xfId="0" applyFont="1" applyBorder="1"/>
    <xf numFmtId="2" fontId="0" fillId="0" borderId="2" xfId="0" applyNumberFormat="1" applyFont="1" applyBorder="1"/>
    <xf numFmtId="165" fontId="0" fillId="0" borderId="2" xfId="0" applyNumberFormat="1" applyFont="1" applyBorder="1"/>
    <xf numFmtId="0" fontId="0" fillId="0" borderId="0" xfId="0" applyFont="1" applyFill="1"/>
    <xf numFmtId="2" fontId="0" fillId="0" borderId="3" xfId="0" applyNumberFormat="1" applyFont="1" applyBorder="1"/>
    <xf numFmtId="165" fontId="0" fillId="0" borderId="3" xfId="0" applyNumberFormat="1" applyFont="1" applyBorder="1"/>
    <xf numFmtId="0" fontId="0" fillId="0" borderId="1" xfId="0" applyFont="1" applyBorder="1"/>
    <xf numFmtId="0" fontId="1" fillId="0" borderId="4" xfId="0" applyFont="1" applyBorder="1" applyAlignment="1">
      <alignment wrapText="1"/>
    </xf>
    <xf numFmtId="0" fontId="0" fillId="0" borderId="0" xfId="0" applyFont="1" applyFill="1" applyBorder="1"/>
    <xf numFmtId="2" fontId="4" fillId="0" borderId="0" xfId="0" applyNumberFormat="1" applyFont="1" applyBorder="1"/>
    <xf numFmtId="165" fontId="4" fillId="0" borderId="0" xfId="0" applyNumberFormat="1" applyFont="1" applyBorder="1"/>
    <xf numFmtId="2" fontId="0" fillId="0" borderId="0" xfId="0" applyNumberFormat="1" applyFont="1" applyBorder="1"/>
    <xf numFmtId="165" fontId="0" fillId="0" borderId="0" xfId="0" applyNumberFormat="1" applyFont="1" applyBorder="1"/>
    <xf numFmtId="2" fontId="4" fillId="0" borderId="0" xfId="0" applyNumberFormat="1" applyFont="1"/>
    <xf numFmtId="0" fontId="0" fillId="0" borderId="2" xfId="0" applyFont="1" applyFill="1" applyBorder="1"/>
    <xf numFmtId="165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165" fontId="6" fillId="0" borderId="2" xfId="0" applyNumberFormat="1" applyFont="1" applyBorder="1"/>
    <xf numFmtId="2" fontId="6" fillId="0" borderId="2" xfId="0" applyNumberFormat="1" applyFont="1" applyBorder="1"/>
    <xf numFmtId="0" fontId="6" fillId="0" borderId="2" xfId="0" applyFont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2" xfId="0" applyFont="1" applyFill="1" applyBorder="1"/>
    <xf numFmtId="166" fontId="0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1" fillId="0" borderId="0" xfId="0" applyFont="1" applyFill="1" applyBorder="1" applyAlignment="1">
      <alignment wrapText="1"/>
    </xf>
    <xf numFmtId="2" fontId="0" fillId="0" borderId="0" xfId="0" applyNumberFormat="1"/>
    <xf numFmtId="2" fontId="0" fillId="0" borderId="2" xfId="0" applyNumberFormat="1" applyBorder="1"/>
    <xf numFmtId="0" fontId="0" fillId="0" borderId="2" xfId="0" applyBorder="1"/>
    <xf numFmtId="0" fontId="0" fillId="0" borderId="5" xfId="0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2" fontId="0" fillId="0" borderId="0" xfId="0" applyNumberFormat="1" applyFont="1" applyFill="1"/>
    <xf numFmtId="2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ill="1"/>
    <xf numFmtId="165" fontId="6" fillId="0" borderId="0" xfId="0" applyNumberFormat="1" applyFont="1" applyFill="1"/>
    <xf numFmtId="2" fontId="6" fillId="0" borderId="0" xfId="0" applyNumberFormat="1" applyFont="1" applyFill="1"/>
    <xf numFmtId="165" fontId="6" fillId="0" borderId="2" xfId="0" applyNumberFormat="1" applyFont="1" applyFill="1" applyBorder="1"/>
    <xf numFmtId="2" fontId="6" fillId="0" borderId="2" xfId="0" applyNumberFormat="1" applyFont="1" applyFill="1" applyBorder="1"/>
    <xf numFmtId="2" fontId="0" fillId="0" borderId="2" xfId="0" applyNumberFormat="1" applyFont="1" applyFill="1" applyBorder="1"/>
    <xf numFmtId="0" fontId="0" fillId="0" borderId="2" xfId="0" applyFill="1" applyBorder="1"/>
    <xf numFmtId="2" fontId="6" fillId="0" borderId="0" xfId="0" applyNumberFormat="1" applyFont="1" applyFill="1" applyBorder="1"/>
    <xf numFmtId="165" fontId="6" fillId="0" borderId="0" xfId="0" applyNumberFormat="1" applyFont="1" applyFill="1" applyBorder="1"/>
    <xf numFmtId="2" fontId="7" fillId="0" borderId="0" xfId="0" applyNumberFormat="1" applyFont="1" applyFill="1"/>
    <xf numFmtId="2" fontId="7" fillId="0" borderId="2" xfId="0" applyNumberFormat="1" applyFont="1" applyFill="1" applyBorder="1"/>
    <xf numFmtId="2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" fontId="0" fillId="0" borderId="0" xfId="0" applyNumberFormat="1" applyFont="1" applyFill="1"/>
    <xf numFmtId="14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" fontId="0" fillId="0" borderId="0" xfId="0" applyNumberFormat="1" applyFill="1"/>
    <xf numFmtId="2" fontId="0" fillId="0" borderId="0" xfId="0" applyNumberFormat="1" applyFill="1"/>
    <xf numFmtId="1" fontId="3" fillId="0" borderId="0" xfId="0" applyNumberFormat="1" applyFont="1" applyFill="1" applyAlignment="1">
      <alignment horizontal="right"/>
    </xf>
    <xf numFmtId="1" fontId="0" fillId="0" borderId="2" xfId="0" applyNumberFormat="1" applyFont="1" applyFill="1" applyBorder="1"/>
    <xf numFmtId="14" fontId="0" fillId="0" borderId="2" xfId="0" applyNumberFormat="1" applyFont="1" applyFill="1" applyBorder="1"/>
    <xf numFmtId="164" fontId="0" fillId="0" borderId="2" xfId="0" applyNumberFormat="1" applyFont="1" applyFill="1" applyBorder="1"/>
    <xf numFmtId="1" fontId="0" fillId="0" borderId="2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164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0" fillId="0" borderId="3" xfId="0" applyFont="1" applyFill="1" applyBorder="1"/>
    <xf numFmtId="14" fontId="0" fillId="0" borderId="3" xfId="0" applyNumberFormat="1" applyFont="1" applyFill="1" applyBorder="1"/>
    <xf numFmtId="164" fontId="0" fillId="0" borderId="3" xfId="0" applyNumberFormat="1" applyFont="1" applyFill="1" applyBorder="1"/>
    <xf numFmtId="165" fontId="0" fillId="0" borderId="3" xfId="0" applyNumberFormat="1" applyFill="1" applyBorder="1"/>
    <xf numFmtId="166" fontId="0" fillId="0" borderId="3" xfId="0" applyNumberFormat="1" applyFill="1" applyBorder="1"/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>
      <selection activeCell="A2" sqref="A2"/>
    </sheetView>
  </sheetViews>
  <sheetFormatPr baseColWidth="10" defaultRowHeight="16" x14ac:dyDescent="0.2"/>
  <cols>
    <col min="3" max="3" width="19.33203125" customWidth="1"/>
    <col min="10" max="15" width="0" hidden="1" customWidth="1"/>
  </cols>
  <sheetData>
    <row r="1" spans="1:12" ht="17" thickBot="1" x14ac:dyDescent="0.25">
      <c r="A1" s="69" t="s">
        <v>70</v>
      </c>
      <c r="B1" s="70"/>
      <c r="C1" s="70"/>
      <c r="D1" s="70"/>
      <c r="E1" s="70"/>
      <c r="F1" s="70"/>
      <c r="G1" s="70"/>
      <c r="H1" s="70"/>
      <c r="I1" s="70"/>
      <c r="J1" s="2"/>
      <c r="K1" s="2"/>
      <c r="L1" s="2"/>
    </row>
    <row r="2" spans="1:12" ht="79" x14ac:dyDescent="0.2">
      <c r="A2" s="71" t="s">
        <v>0</v>
      </c>
      <c r="B2" s="71" t="s">
        <v>1</v>
      </c>
      <c r="C2" s="71" t="s">
        <v>2</v>
      </c>
      <c r="D2" s="72" t="s">
        <v>3</v>
      </c>
      <c r="E2" s="73" t="s">
        <v>65</v>
      </c>
      <c r="F2" s="73" t="s">
        <v>66</v>
      </c>
      <c r="G2" s="73" t="s">
        <v>67</v>
      </c>
      <c r="H2" s="73" t="s">
        <v>68</v>
      </c>
      <c r="I2" s="73" t="s">
        <v>69</v>
      </c>
      <c r="J2" s="3" t="s">
        <v>4</v>
      </c>
      <c r="K2" s="3" t="s">
        <v>5</v>
      </c>
      <c r="L2" s="3" t="s">
        <v>6</v>
      </c>
    </row>
    <row r="3" spans="1:12" x14ac:dyDescent="0.2">
      <c r="A3" s="74">
        <v>1</v>
      </c>
      <c r="B3" s="75">
        <v>40729</v>
      </c>
      <c r="C3" s="10"/>
      <c r="D3" s="76">
        <v>35.614754407833793</v>
      </c>
      <c r="E3" s="77"/>
      <c r="F3" s="77"/>
      <c r="G3" s="77"/>
      <c r="H3" s="77"/>
      <c r="I3" s="77"/>
      <c r="J3" s="5">
        <v>10.480913440019659</v>
      </c>
      <c r="K3" s="6">
        <v>95.3</v>
      </c>
      <c r="L3" s="5">
        <v>9.0927189262066115</v>
      </c>
    </row>
    <row r="4" spans="1:12" x14ac:dyDescent="0.2">
      <c r="A4" s="74">
        <v>1</v>
      </c>
      <c r="B4" s="75">
        <v>40731</v>
      </c>
      <c r="C4" s="10"/>
      <c r="D4" s="76"/>
      <c r="E4" s="77"/>
      <c r="F4" s="77"/>
      <c r="G4" s="77"/>
      <c r="H4" s="77"/>
      <c r="I4" s="77"/>
      <c r="J4" s="5">
        <v>10.69645</v>
      </c>
      <c r="K4" s="6">
        <v>118.05026615955488</v>
      </c>
      <c r="L4" s="5">
        <v>11.036396763370545</v>
      </c>
    </row>
    <row r="5" spans="1:12" x14ac:dyDescent="0.2">
      <c r="A5" s="74">
        <v>1</v>
      </c>
      <c r="B5" s="75">
        <v>40736</v>
      </c>
      <c r="C5" s="10" t="s">
        <v>7</v>
      </c>
      <c r="D5" s="76" t="s">
        <v>9</v>
      </c>
      <c r="E5" s="64">
        <v>379.24495796812153</v>
      </c>
      <c r="F5" s="78">
        <v>3.0523691589953574</v>
      </c>
      <c r="G5" s="79">
        <v>2221.6335798000796</v>
      </c>
      <c r="H5" s="79">
        <v>1942.6037079463874</v>
      </c>
      <c r="I5" s="80">
        <v>8.0480678092211608</v>
      </c>
      <c r="J5" s="5">
        <v>10.831250000000001</v>
      </c>
      <c r="K5" s="6">
        <v>103.69197248200439</v>
      </c>
      <c r="L5" s="5">
        <v>9.5734077305947487</v>
      </c>
    </row>
    <row r="6" spans="1:12" x14ac:dyDescent="0.2">
      <c r="A6" s="74">
        <v>1</v>
      </c>
      <c r="B6" s="75">
        <v>40736</v>
      </c>
      <c r="C6" s="10" t="s">
        <v>8</v>
      </c>
      <c r="D6" s="76">
        <v>33.219130295973557</v>
      </c>
      <c r="E6" s="64">
        <v>318.51535386366083</v>
      </c>
      <c r="F6" s="78">
        <v>2.9337382470424789</v>
      </c>
      <c r="G6" s="79">
        <v>2051.0121391811213</v>
      </c>
      <c r="H6" s="79">
        <v>1782.9239586616147</v>
      </c>
      <c r="I6" s="80">
        <v>8.0889263241300586</v>
      </c>
      <c r="J6" s="5">
        <v>9.7759154871007894</v>
      </c>
      <c r="K6" s="6">
        <v>73.282439995247998</v>
      </c>
      <c r="L6" s="5">
        <v>7.2354928759298911</v>
      </c>
    </row>
    <row r="7" spans="1:12" x14ac:dyDescent="0.2">
      <c r="A7" s="74">
        <v>1</v>
      </c>
      <c r="B7" s="75">
        <v>40739</v>
      </c>
      <c r="C7" s="10"/>
      <c r="D7" s="76"/>
      <c r="E7" s="64"/>
      <c r="F7" s="78"/>
      <c r="G7" s="78"/>
      <c r="H7" s="78"/>
      <c r="I7" s="78"/>
      <c r="J7" s="5">
        <v>10.645899999999999</v>
      </c>
      <c r="K7" s="6">
        <v>65.486249501397552</v>
      </c>
      <c r="L7" s="5">
        <v>6.1513117257721337</v>
      </c>
    </row>
    <row r="8" spans="1:12" x14ac:dyDescent="0.2">
      <c r="A8" s="74">
        <v>1</v>
      </c>
      <c r="B8" s="75">
        <v>40743</v>
      </c>
      <c r="C8" s="10" t="s">
        <v>7</v>
      </c>
      <c r="D8" s="76">
        <v>35.380789536696192</v>
      </c>
      <c r="E8" s="81">
        <v>260.6022569099344</v>
      </c>
      <c r="F8" s="78">
        <v>3.6238380535874546</v>
      </c>
      <c r="G8" s="61">
        <v>2151.2030343025599</v>
      </c>
      <c r="H8" s="61">
        <v>1811.5248693294709</v>
      </c>
      <c r="I8" s="62">
        <v>8.1685306555019572</v>
      </c>
      <c r="J8" s="5">
        <v>10.412060920799163</v>
      </c>
      <c r="K8" s="6">
        <v>64.821848137555776</v>
      </c>
      <c r="L8" s="5">
        <v>6.2256501023795838</v>
      </c>
    </row>
    <row r="9" spans="1:12" x14ac:dyDescent="0.2">
      <c r="A9" s="74">
        <v>1</v>
      </c>
      <c r="B9" s="75">
        <v>40743</v>
      </c>
      <c r="C9" s="10" t="s">
        <v>8</v>
      </c>
      <c r="D9" s="76">
        <v>34.667343726524955</v>
      </c>
      <c r="E9" s="81">
        <v>336.66616219642469</v>
      </c>
      <c r="F9" s="78">
        <v>3.2447898506220674</v>
      </c>
      <c r="G9" s="61">
        <v>2210.667947828545</v>
      </c>
      <c r="H9" s="64">
        <v>1915.8687498036534</v>
      </c>
      <c r="I9" s="62">
        <v>8.0920042514110566</v>
      </c>
      <c r="J9" s="5">
        <v>10.202104010948773</v>
      </c>
      <c r="K9" s="6">
        <v>57.433385495022499</v>
      </c>
      <c r="L9" s="5">
        <v>5.6295628267841318</v>
      </c>
    </row>
    <row r="10" spans="1:12" x14ac:dyDescent="0.2">
      <c r="A10" s="82">
        <v>1</v>
      </c>
      <c r="B10" s="83">
        <v>40745</v>
      </c>
      <c r="C10" s="21"/>
      <c r="D10" s="84"/>
      <c r="E10" s="85"/>
      <c r="F10" s="86"/>
      <c r="G10" s="86"/>
      <c r="H10" s="86"/>
      <c r="I10" s="86"/>
      <c r="J10" s="8">
        <v>10.516500000000001</v>
      </c>
      <c r="K10" s="9">
        <v>54.950855942387392</v>
      </c>
      <c r="L10" s="8">
        <v>5.2252038170862347</v>
      </c>
    </row>
    <row r="11" spans="1:12" x14ac:dyDescent="0.2">
      <c r="A11" s="74">
        <v>2</v>
      </c>
      <c r="B11" s="75">
        <v>40729</v>
      </c>
      <c r="C11" s="10"/>
      <c r="D11" s="76">
        <v>35.614754407833793</v>
      </c>
      <c r="E11" s="64"/>
      <c r="F11" s="78"/>
      <c r="G11" s="78"/>
      <c r="H11" s="78"/>
      <c r="I11" s="78"/>
      <c r="J11" s="5">
        <v>10.480913440019659</v>
      </c>
      <c r="K11" s="6">
        <v>265.44451044888604</v>
      </c>
      <c r="L11" s="5">
        <v>25.163328273651953</v>
      </c>
    </row>
    <row r="12" spans="1:12" x14ac:dyDescent="0.2">
      <c r="A12" s="74">
        <v>2</v>
      </c>
      <c r="B12" s="75">
        <v>40731</v>
      </c>
      <c r="C12" s="10"/>
      <c r="D12" s="76"/>
      <c r="E12" s="64"/>
      <c r="F12" s="78"/>
      <c r="G12" s="78"/>
      <c r="H12" s="78"/>
      <c r="I12" s="78"/>
      <c r="J12" s="5">
        <v>10.7577</v>
      </c>
      <c r="K12" s="6">
        <v>245.5334665390219</v>
      </c>
      <c r="L12" s="5">
        <v>22.823974133785281</v>
      </c>
    </row>
    <row r="13" spans="1:12" x14ac:dyDescent="0.2">
      <c r="A13" s="74">
        <v>2</v>
      </c>
      <c r="B13" s="75">
        <v>40736</v>
      </c>
      <c r="C13" s="10" t="s">
        <v>7</v>
      </c>
      <c r="D13" s="76">
        <v>35.940500699556793</v>
      </c>
      <c r="E13" s="64">
        <v>290.72168346470323</v>
      </c>
      <c r="F13" s="78">
        <v>3.480914706637809</v>
      </c>
      <c r="G13" s="79">
        <v>2179.0592122726075</v>
      </c>
      <c r="H13" s="79">
        <v>1853.2181607895052</v>
      </c>
      <c r="I13" s="80">
        <v>8.1337520938690506</v>
      </c>
      <c r="J13" s="5">
        <v>10.576775920155285</v>
      </c>
      <c r="K13" s="6">
        <v>241.97164975932591</v>
      </c>
      <c r="L13" s="5">
        <v>22.727074051039295</v>
      </c>
    </row>
    <row r="14" spans="1:12" x14ac:dyDescent="0.2">
      <c r="A14" s="74">
        <v>2</v>
      </c>
      <c r="B14" s="75">
        <v>40736</v>
      </c>
      <c r="C14" s="10" t="s">
        <v>8</v>
      </c>
      <c r="D14" s="76">
        <v>33.093836564284103</v>
      </c>
      <c r="E14" s="64">
        <v>315.63517406673719</v>
      </c>
      <c r="F14" s="78">
        <v>3.3459584921758654</v>
      </c>
      <c r="G14" s="79">
        <v>2209.4201686736856</v>
      </c>
      <c r="H14" s="79">
        <v>1910.4904663937928</v>
      </c>
      <c r="I14" s="80">
        <v>8.1200670229969241</v>
      </c>
      <c r="J14" s="5">
        <v>9.7390433317750364</v>
      </c>
      <c r="K14" s="6">
        <v>222.35538333708945</v>
      </c>
      <c r="L14" s="5">
        <v>22.831337305135801</v>
      </c>
    </row>
    <row r="15" spans="1:12" x14ac:dyDescent="0.2">
      <c r="A15" s="74">
        <v>2</v>
      </c>
      <c r="B15" s="75">
        <v>40739</v>
      </c>
      <c r="C15" s="10"/>
      <c r="D15" s="76"/>
      <c r="E15" s="64"/>
      <c r="F15" s="78"/>
      <c r="G15" s="78"/>
      <c r="H15" s="78"/>
      <c r="I15" s="78"/>
      <c r="J15" s="5">
        <v>10.43065</v>
      </c>
      <c r="K15" s="6">
        <v>207.26189185406099</v>
      </c>
      <c r="L15" s="5">
        <v>19.870467502414613</v>
      </c>
    </row>
    <row r="16" spans="1:12" x14ac:dyDescent="0.2">
      <c r="A16" s="74">
        <v>2</v>
      </c>
      <c r="B16" s="75">
        <v>40743</v>
      </c>
      <c r="C16" s="10" t="s">
        <v>7</v>
      </c>
      <c r="D16" s="76">
        <v>35.25362748366134</v>
      </c>
      <c r="E16" s="63">
        <v>52.658146457699836</v>
      </c>
      <c r="F16" s="87">
        <v>6.8524829366267834</v>
      </c>
      <c r="G16" s="61">
        <v>2085.5890054217516</v>
      </c>
      <c r="H16" s="64">
        <v>1411.5955456111881</v>
      </c>
      <c r="I16" s="62">
        <v>8.6546620177268565</v>
      </c>
      <c r="J16" s="5">
        <v>10.374638945191766</v>
      </c>
      <c r="K16" s="6">
        <v>217.40310295956971</v>
      </c>
      <c r="L16" s="5">
        <v>20.955245200154888</v>
      </c>
    </row>
    <row r="17" spans="1:12" x14ac:dyDescent="0.2">
      <c r="A17" s="74">
        <v>2</v>
      </c>
      <c r="B17" s="75">
        <v>40743</v>
      </c>
      <c r="C17" s="10" t="s">
        <v>8</v>
      </c>
      <c r="D17" s="76">
        <v>34.646966494046715</v>
      </c>
      <c r="E17" s="81">
        <v>342.78330075893319</v>
      </c>
      <c r="F17" s="78">
        <v>3.0835175296896589</v>
      </c>
      <c r="G17" s="61">
        <v>2159.8496098673768</v>
      </c>
      <c r="H17" s="64">
        <v>1878.2291273357939</v>
      </c>
      <c r="I17" s="62">
        <v>8.0771144529159873</v>
      </c>
      <c r="J17" s="5">
        <v>10.196107282533749</v>
      </c>
      <c r="K17" s="6">
        <v>188.66838169181676</v>
      </c>
      <c r="L17" s="5">
        <v>18.503961998812194</v>
      </c>
    </row>
    <row r="18" spans="1:12" x14ac:dyDescent="0.2">
      <c r="A18" s="82">
        <v>2</v>
      </c>
      <c r="B18" s="83">
        <v>40745</v>
      </c>
      <c r="C18" s="21"/>
      <c r="D18" s="84"/>
      <c r="E18" s="85"/>
      <c r="F18" s="86"/>
      <c r="G18" s="86"/>
      <c r="H18" s="86"/>
      <c r="I18" s="86"/>
      <c r="J18" s="8">
        <v>10.49225</v>
      </c>
      <c r="K18" s="9">
        <v>198.32538274254992</v>
      </c>
      <c r="L18" s="8">
        <v>18.902083227386871</v>
      </c>
    </row>
    <row r="19" spans="1:12" x14ac:dyDescent="0.2">
      <c r="A19" s="74">
        <v>3</v>
      </c>
      <c r="B19" s="75">
        <v>40729</v>
      </c>
      <c r="C19" s="10"/>
      <c r="D19" s="76">
        <v>35.614754407833793</v>
      </c>
      <c r="E19" s="64"/>
      <c r="F19" s="78"/>
      <c r="G19" s="78"/>
      <c r="H19" s="78"/>
      <c r="I19" s="78"/>
      <c r="J19" s="5">
        <v>10.480913440019659</v>
      </c>
      <c r="K19" s="6">
        <v>469.87873767102286</v>
      </c>
      <c r="L19" s="5">
        <v>44.831849853550693</v>
      </c>
    </row>
    <row r="20" spans="1:12" x14ac:dyDescent="0.2">
      <c r="A20" s="74">
        <v>3</v>
      </c>
      <c r="B20" s="75">
        <v>40731</v>
      </c>
      <c r="C20" s="10"/>
      <c r="D20" s="76"/>
      <c r="E20" s="64"/>
      <c r="F20" s="78"/>
      <c r="G20" s="78"/>
      <c r="H20" s="78"/>
      <c r="I20" s="78"/>
      <c r="J20" s="5">
        <v>10.6783</v>
      </c>
      <c r="K20" s="6">
        <v>447.27965920859214</v>
      </c>
      <c r="L20" s="5">
        <v>41.886785275614294</v>
      </c>
    </row>
    <row r="21" spans="1:12" x14ac:dyDescent="0.2">
      <c r="A21" s="74">
        <v>3</v>
      </c>
      <c r="B21" s="75">
        <v>40736</v>
      </c>
      <c r="C21" s="10" t="s">
        <v>7</v>
      </c>
      <c r="D21" s="76">
        <v>35.784732231727013</v>
      </c>
      <c r="E21" s="64">
        <v>314.61565930137851</v>
      </c>
      <c r="F21" s="78">
        <v>3.1193161263769533</v>
      </c>
      <c r="G21" s="79">
        <v>2100.9204713971444</v>
      </c>
      <c r="H21" s="79">
        <v>1807.5379143270673</v>
      </c>
      <c r="I21" s="80">
        <v>8.093410528804986</v>
      </c>
      <c r="J21" s="5">
        <v>10.530935485336805</v>
      </c>
      <c r="K21" s="6">
        <v>460.98781553522667</v>
      </c>
      <c r="L21" s="5">
        <v>43.774631055057036</v>
      </c>
    </row>
    <row r="22" spans="1:12" x14ac:dyDescent="0.2">
      <c r="A22" s="74">
        <v>3</v>
      </c>
      <c r="B22" s="75">
        <v>40736</v>
      </c>
      <c r="C22" s="10" t="s">
        <v>8</v>
      </c>
      <c r="D22" s="76">
        <v>35.022612351637619</v>
      </c>
      <c r="E22" s="64">
        <v>302.2492519266176</v>
      </c>
      <c r="F22" s="78">
        <v>3.2995090975261818</v>
      </c>
      <c r="G22" s="79">
        <v>2144.8533738560568</v>
      </c>
      <c r="H22" s="79">
        <v>1839.0354920409566</v>
      </c>
      <c r="I22" s="80">
        <v>8.1174997361333077</v>
      </c>
      <c r="J22" s="5">
        <v>10.306654492053358</v>
      </c>
      <c r="K22" s="6">
        <v>503.90443768393584</v>
      </c>
      <c r="L22" s="5">
        <v>48.891173956831139</v>
      </c>
    </row>
    <row r="23" spans="1:12" x14ac:dyDescent="0.2">
      <c r="A23" s="74">
        <v>3</v>
      </c>
      <c r="B23" s="75">
        <v>40739</v>
      </c>
      <c r="C23" s="10"/>
      <c r="D23" s="76"/>
      <c r="E23" s="64"/>
      <c r="F23" s="78"/>
      <c r="G23" s="78"/>
      <c r="H23" s="78"/>
      <c r="I23" s="78"/>
      <c r="J23" s="5">
        <v>10.454650000000001</v>
      </c>
      <c r="K23" s="6">
        <v>481.47878353601061</v>
      </c>
      <c r="L23" s="5">
        <v>46.054031797909118</v>
      </c>
    </row>
    <row r="24" spans="1:12" x14ac:dyDescent="0.2">
      <c r="A24" s="74">
        <v>3</v>
      </c>
      <c r="B24" s="75">
        <v>40743</v>
      </c>
      <c r="C24" s="10" t="s">
        <v>7</v>
      </c>
      <c r="D24" s="76">
        <v>35.263007530799278</v>
      </c>
      <c r="E24" s="63">
        <v>31.162366954442422</v>
      </c>
      <c r="F24" s="87">
        <v>7.6799476935900124</v>
      </c>
      <c r="G24" s="61">
        <v>2051.880712133528</v>
      </c>
      <c r="H24" s="64">
        <v>1283.2009334706574</v>
      </c>
      <c r="I24" s="62">
        <v>8.7932950459685362</v>
      </c>
      <c r="J24" s="5">
        <v>10.377399359063787</v>
      </c>
      <c r="K24" s="6">
        <v>467.13630761425122</v>
      </c>
      <c r="L24" s="5">
        <v>45.014776000332574</v>
      </c>
    </row>
    <row r="25" spans="1:12" x14ac:dyDescent="0.2">
      <c r="A25" s="74">
        <v>3</v>
      </c>
      <c r="B25" s="75">
        <v>40743</v>
      </c>
      <c r="C25" s="10" t="s">
        <v>8</v>
      </c>
      <c r="D25" s="76">
        <v>34.443756690392121</v>
      </c>
      <c r="E25" s="81">
        <v>442.8636821615541</v>
      </c>
      <c r="F25" s="78">
        <v>2.4209542016121328</v>
      </c>
      <c r="G25" s="61">
        <v>2071.5497370948019</v>
      </c>
      <c r="H25" s="64">
        <v>1853.3376960569344</v>
      </c>
      <c r="I25" s="62">
        <v>7.9698682233024352</v>
      </c>
      <c r="J25" s="5">
        <v>10.136305540315394</v>
      </c>
      <c r="K25" s="6">
        <v>440.15310742916893</v>
      </c>
      <c r="L25" s="5">
        <v>43.42342539681114</v>
      </c>
    </row>
    <row r="26" spans="1:12" x14ac:dyDescent="0.2">
      <c r="A26" s="82">
        <v>3</v>
      </c>
      <c r="B26" s="83">
        <v>40745</v>
      </c>
      <c r="C26" s="21"/>
      <c r="D26" s="84"/>
      <c r="E26" s="85"/>
      <c r="F26" s="86"/>
      <c r="G26" s="86"/>
      <c r="H26" s="86"/>
      <c r="I26" s="86"/>
      <c r="J26" s="8">
        <v>10.43355</v>
      </c>
      <c r="K26" s="9">
        <v>429.33048986339753</v>
      </c>
      <c r="L26" s="8">
        <v>41.149032674726968</v>
      </c>
    </row>
    <row r="27" spans="1:12" x14ac:dyDescent="0.2">
      <c r="A27" s="74">
        <v>4</v>
      </c>
      <c r="B27" s="75">
        <v>40729</v>
      </c>
      <c r="C27" s="10"/>
      <c r="D27" s="76">
        <v>35.614754407833793</v>
      </c>
      <c r="E27" s="64"/>
      <c r="F27" s="78"/>
      <c r="G27" s="78"/>
      <c r="H27" s="78"/>
      <c r="I27" s="78"/>
      <c r="J27" s="5">
        <v>10.480913440019659</v>
      </c>
      <c r="K27" s="6">
        <v>82.320805292758322</v>
      </c>
      <c r="L27" s="5">
        <v>7.8543540850580591</v>
      </c>
    </row>
    <row r="28" spans="1:12" x14ac:dyDescent="0.2">
      <c r="A28" s="74">
        <v>4</v>
      </c>
      <c r="B28" s="75">
        <v>40731</v>
      </c>
      <c r="C28" s="10"/>
      <c r="D28" s="76"/>
      <c r="E28" s="64"/>
      <c r="F28" s="78"/>
      <c r="G28" s="78"/>
      <c r="H28" s="78"/>
      <c r="I28" s="78"/>
      <c r="J28" s="5">
        <v>10.707599999999999</v>
      </c>
      <c r="K28" s="6">
        <v>90.223406824667805</v>
      </c>
      <c r="L28" s="5">
        <v>8.4261091957738259</v>
      </c>
    </row>
    <row r="29" spans="1:12" x14ac:dyDescent="0.2">
      <c r="A29" s="74">
        <v>4</v>
      </c>
      <c r="B29" s="75">
        <v>40736</v>
      </c>
      <c r="C29" s="10" t="s">
        <v>7</v>
      </c>
      <c r="D29" s="76">
        <v>35.969556955190797</v>
      </c>
      <c r="E29" s="64">
        <v>427.89283067280559</v>
      </c>
      <c r="F29" s="78">
        <v>3.0159173102701304</v>
      </c>
      <c r="G29" s="79">
        <v>2223.4289452158323</v>
      </c>
      <c r="H29" s="79">
        <v>1951.2812094856843</v>
      </c>
      <c r="I29" s="80">
        <v>8.0036482820239812</v>
      </c>
      <c r="J29" s="5">
        <v>10.585326761099005</v>
      </c>
      <c r="K29" s="6">
        <v>83.115868189651053</v>
      </c>
      <c r="L29" s="5">
        <v>7.8519888960916386</v>
      </c>
    </row>
    <row r="30" spans="1:12" x14ac:dyDescent="0.2">
      <c r="A30" s="74">
        <v>4</v>
      </c>
      <c r="B30" s="75">
        <v>40736</v>
      </c>
      <c r="C30" s="10" t="s">
        <v>8</v>
      </c>
      <c r="D30" s="76">
        <v>35.065606924203728</v>
      </c>
      <c r="E30" s="64">
        <v>427.97638447408525</v>
      </c>
      <c r="F30" s="78">
        <v>2.9404986381224765</v>
      </c>
      <c r="G30" s="79">
        <v>2196.7805342767183</v>
      </c>
      <c r="H30" s="79">
        <v>1933.982392281479</v>
      </c>
      <c r="I30" s="80">
        <v>8.0018130201005686</v>
      </c>
      <c r="J30" s="5">
        <v>10.319307180551384</v>
      </c>
      <c r="K30" s="6">
        <v>75.687786988384971</v>
      </c>
      <c r="L30" s="5">
        <v>7.3345802837454448</v>
      </c>
    </row>
    <row r="31" spans="1:12" x14ac:dyDescent="0.2">
      <c r="A31" s="74">
        <v>4</v>
      </c>
      <c r="B31" s="75">
        <v>40739</v>
      </c>
      <c r="C31" s="10"/>
      <c r="D31" s="76"/>
      <c r="E31" s="64"/>
      <c r="F31" s="78"/>
      <c r="G31" s="78"/>
      <c r="H31" s="78"/>
      <c r="I31" s="78"/>
      <c r="J31" s="5">
        <v>10.513999999999999</v>
      </c>
      <c r="K31" s="6">
        <v>65.894037219908867</v>
      </c>
      <c r="L31" s="5">
        <v>6.2672662373890882</v>
      </c>
    </row>
    <row r="32" spans="1:12" x14ac:dyDescent="0.2">
      <c r="A32" s="74">
        <v>4</v>
      </c>
      <c r="B32" s="75">
        <v>40743</v>
      </c>
      <c r="C32" s="10" t="s">
        <v>7</v>
      </c>
      <c r="D32" s="76">
        <v>35.383072486290558</v>
      </c>
      <c r="E32" s="81">
        <v>362.23844121226711</v>
      </c>
      <c r="F32" s="78">
        <v>3.0945763847204359</v>
      </c>
      <c r="G32" s="61">
        <v>2125.1076892470046</v>
      </c>
      <c r="H32" s="64">
        <v>1841.1735163420162</v>
      </c>
      <c r="I32" s="62">
        <v>8.0477823884517683</v>
      </c>
      <c r="J32" s="5">
        <v>10.41273276025122</v>
      </c>
      <c r="K32" s="6">
        <v>75.337045713181055</v>
      </c>
      <c r="L32" s="5">
        <v>7.2350887560244512</v>
      </c>
    </row>
    <row r="33" spans="1:22" x14ac:dyDescent="0.2">
      <c r="A33" s="74">
        <v>4</v>
      </c>
      <c r="B33" s="75">
        <v>40743</v>
      </c>
      <c r="C33" s="10" t="s">
        <v>8</v>
      </c>
      <c r="D33" s="76">
        <v>34.280224726750298</v>
      </c>
      <c r="E33" s="81">
        <v>420.4252591457045</v>
      </c>
      <c r="F33" s="78">
        <v>2.930649723978406</v>
      </c>
      <c r="G33" s="61">
        <v>2183.1513833163958</v>
      </c>
      <c r="H33" s="64">
        <v>1923.2773510046943</v>
      </c>
      <c r="I33" s="62">
        <v>8.0083951694452775</v>
      </c>
      <c r="J33" s="5">
        <v>10.088180419586518</v>
      </c>
      <c r="K33" s="6">
        <v>54.471412622708797</v>
      </c>
      <c r="L33" s="5">
        <v>5.3995279978291073</v>
      </c>
    </row>
    <row r="34" spans="1:22" x14ac:dyDescent="0.2">
      <c r="A34" s="82">
        <v>4</v>
      </c>
      <c r="B34" s="83">
        <v>40745</v>
      </c>
      <c r="C34" s="21"/>
      <c r="D34" s="84"/>
      <c r="E34" s="85"/>
      <c r="F34" s="86"/>
      <c r="G34" s="86"/>
      <c r="H34" s="86"/>
      <c r="I34" s="86"/>
      <c r="J34" s="8">
        <v>10.537649999999999</v>
      </c>
      <c r="K34" s="9">
        <v>60.010942561479453</v>
      </c>
      <c r="L34" s="8">
        <v>5.6949075516343264</v>
      </c>
    </row>
    <row r="35" spans="1:22" x14ac:dyDescent="0.2">
      <c r="A35" s="74">
        <v>5</v>
      </c>
      <c r="B35" s="75">
        <v>40731</v>
      </c>
      <c r="C35" s="10"/>
      <c r="D35" s="76"/>
      <c r="E35" s="64"/>
      <c r="F35" s="78"/>
      <c r="G35" s="78"/>
      <c r="H35" s="78"/>
      <c r="I35" s="78"/>
      <c r="J35" s="5">
        <v>10.700100000000001</v>
      </c>
      <c r="K35" s="6">
        <v>251.68912822029401</v>
      </c>
      <c r="L35" s="5">
        <v>23.522128598825617</v>
      </c>
    </row>
    <row r="36" spans="1:22" x14ac:dyDescent="0.2">
      <c r="A36" s="74">
        <v>5</v>
      </c>
      <c r="B36" s="75">
        <v>40736</v>
      </c>
      <c r="C36" s="10" t="s">
        <v>7</v>
      </c>
      <c r="D36" s="76">
        <v>35.830835782564606</v>
      </c>
      <c r="E36" s="64">
        <v>325.0982555007709</v>
      </c>
      <c r="F36" s="78">
        <v>3.4907072845005951</v>
      </c>
      <c r="G36" s="79">
        <v>2192.4960067579591</v>
      </c>
      <c r="H36" s="79">
        <v>1871.0495927114687</v>
      </c>
      <c r="I36" s="80">
        <v>8.0956061386706768</v>
      </c>
      <c r="J36" s="5">
        <v>10.544503101726157</v>
      </c>
      <c r="K36" s="6">
        <v>240.33593408602781</v>
      </c>
      <c r="L36" s="5">
        <v>22.792532921412324</v>
      </c>
    </row>
    <row r="37" spans="1:22" x14ac:dyDescent="0.2">
      <c r="A37" s="74">
        <v>5</v>
      </c>
      <c r="B37" s="75">
        <v>40736</v>
      </c>
      <c r="C37" s="10" t="s">
        <v>8</v>
      </c>
      <c r="D37" s="76">
        <v>35.170044238750748</v>
      </c>
      <c r="E37" s="64">
        <v>358.65013928597813</v>
      </c>
      <c r="F37" s="78">
        <v>3.1182282667197514</v>
      </c>
      <c r="G37" s="79">
        <v>2128.0374271384358</v>
      </c>
      <c r="H37" s="79">
        <v>1842.7218463181161</v>
      </c>
      <c r="I37" s="80">
        <v>8.0524884600835449</v>
      </c>
      <c r="J37" s="5">
        <v>10.350041590260936</v>
      </c>
      <c r="K37" s="6">
        <v>246.17621440813139</v>
      </c>
      <c r="L37" s="5">
        <v>23.785045911291359</v>
      </c>
    </row>
    <row r="38" spans="1:22" x14ac:dyDescent="0.2">
      <c r="A38" s="74">
        <v>5</v>
      </c>
      <c r="B38" s="75">
        <v>40739</v>
      </c>
      <c r="C38" s="10"/>
      <c r="D38" s="76"/>
      <c r="E38" s="64"/>
      <c r="F38" s="78"/>
      <c r="G38" s="78"/>
      <c r="H38" s="78"/>
      <c r="I38" s="78"/>
      <c r="J38" s="5">
        <v>10.504300000000001</v>
      </c>
      <c r="K38" s="6">
        <v>243.67449737785481</v>
      </c>
      <c r="L38" s="5">
        <v>23.197595020882382</v>
      </c>
    </row>
    <row r="39" spans="1:22" x14ac:dyDescent="0.2">
      <c r="A39" s="74">
        <v>5</v>
      </c>
      <c r="B39" s="75">
        <v>40743</v>
      </c>
      <c r="C39" s="10" t="s">
        <v>7</v>
      </c>
      <c r="D39" s="76">
        <v>35.336122072659997</v>
      </c>
      <c r="E39" s="63">
        <v>182.85759078469241</v>
      </c>
      <c r="F39" s="87">
        <v>4.4056422188792261</v>
      </c>
      <c r="G39" s="61">
        <v>2089.1715778254124</v>
      </c>
      <c r="H39" s="64">
        <v>1670.50187753209</v>
      </c>
      <c r="I39" s="62">
        <v>8.2731222063675247</v>
      </c>
      <c r="J39" s="5">
        <v>10.39891592423994</v>
      </c>
      <c r="K39" s="6">
        <v>236.14510631988279</v>
      </c>
      <c r="L39" s="5">
        <v>22.70862732618378</v>
      </c>
    </row>
    <row r="40" spans="1:22" x14ac:dyDescent="0.2">
      <c r="A40" s="74">
        <v>5</v>
      </c>
      <c r="B40" s="75">
        <v>40743</v>
      </c>
      <c r="C40" s="10" t="s">
        <v>8</v>
      </c>
      <c r="D40" s="76">
        <v>34.904374929574828</v>
      </c>
      <c r="E40" s="81">
        <v>444.83676091422922</v>
      </c>
      <c r="F40" s="78">
        <v>2.7887430740912151</v>
      </c>
      <c r="G40" s="61">
        <v>2163.0207383815409</v>
      </c>
      <c r="H40" s="64">
        <v>1914.1762087578559</v>
      </c>
      <c r="I40" s="62">
        <v>7.9826066248773513</v>
      </c>
      <c r="J40" s="5">
        <v>10.271858907846308</v>
      </c>
      <c r="K40" s="6">
        <v>205.14236139071491</v>
      </c>
      <c r="L40" s="5">
        <v>19.971298596597151</v>
      </c>
      <c r="T40" s="60"/>
      <c r="U40" s="60"/>
    </row>
    <row r="41" spans="1:22" x14ac:dyDescent="0.2">
      <c r="A41" s="82">
        <v>5</v>
      </c>
      <c r="B41" s="83">
        <v>40745</v>
      </c>
      <c r="C41" s="21"/>
      <c r="D41" s="84"/>
      <c r="E41" s="85"/>
      <c r="F41" s="86"/>
      <c r="G41" s="86"/>
      <c r="H41" s="86"/>
      <c r="I41" s="86"/>
      <c r="J41" s="8">
        <v>10.54565</v>
      </c>
      <c r="K41" s="9">
        <v>198.64489009571017</v>
      </c>
      <c r="L41" s="8">
        <v>18.836666312243452</v>
      </c>
      <c r="P41" s="67"/>
      <c r="Q41" s="68"/>
      <c r="R41" s="61"/>
      <c r="S41" s="61"/>
      <c r="T41" s="62"/>
      <c r="U41" s="63"/>
      <c r="V41" s="66"/>
    </row>
    <row r="42" spans="1:22" x14ac:dyDescent="0.2">
      <c r="A42" s="74">
        <v>6</v>
      </c>
      <c r="B42" s="75">
        <v>40729</v>
      </c>
      <c r="C42" s="10"/>
      <c r="D42" s="76">
        <v>35.614754407833793</v>
      </c>
      <c r="E42" s="64"/>
      <c r="F42" s="78"/>
      <c r="G42" s="78"/>
      <c r="H42" s="78"/>
      <c r="I42" s="78"/>
      <c r="J42" s="5">
        <v>10.480913440019659</v>
      </c>
      <c r="K42" s="6">
        <v>425.96022552653528</v>
      </c>
      <c r="L42" s="5">
        <v>40.641517360507493</v>
      </c>
      <c r="P42" s="67"/>
      <c r="Q42" s="68"/>
      <c r="R42" s="61"/>
      <c r="S42" s="64"/>
      <c r="T42" s="62"/>
      <c r="U42" s="63"/>
      <c r="V42" s="66"/>
    </row>
    <row r="43" spans="1:22" x14ac:dyDescent="0.2">
      <c r="A43" s="74">
        <v>6</v>
      </c>
      <c r="B43" s="75">
        <v>40731</v>
      </c>
      <c r="C43" s="10"/>
      <c r="D43" s="76"/>
      <c r="E43" s="64"/>
      <c r="F43" s="78"/>
      <c r="G43" s="78"/>
      <c r="H43" s="78"/>
      <c r="I43" s="78"/>
      <c r="J43" s="5">
        <v>10.664949999999999</v>
      </c>
      <c r="K43" s="6">
        <v>440.51793262873173</v>
      </c>
      <c r="L43" s="5">
        <v>41.305203740170533</v>
      </c>
      <c r="P43" s="67"/>
      <c r="Q43" s="68"/>
      <c r="R43" s="61"/>
      <c r="S43" s="64"/>
      <c r="T43" s="62"/>
      <c r="U43" s="63"/>
      <c r="V43" s="66"/>
    </row>
    <row r="44" spans="1:22" x14ac:dyDescent="0.2">
      <c r="A44" s="74">
        <v>6</v>
      </c>
      <c r="B44" s="75">
        <v>40736</v>
      </c>
      <c r="C44" s="10" t="s">
        <v>7</v>
      </c>
      <c r="D44" s="76">
        <v>35.521100557767419</v>
      </c>
      <c r="E44" s="64">
        <v>407.15517750745414</v>
      </c>
      <c r="F44" s="78">
        <v>2.8783599401625435</v>
      </c>
      <c r="G44" s="79">
        <v>2126.4465252309228</v>
      </c>
      <c r="H44" s="79">
        <v>1864.1409684008245</v>
      </c>
      <c r="I44" s="80">
        <v>8.0061025844094651</v>
      </c>
      <c r="J44" s="5">
        <v>10.45335244985727</v>
      </c>
      <c r="K44" s="6">
        <v>453.20642823360623</v>
      </c>
      <c r="L44" s="5">
        <v>43.355127496901176</v>
      </c>
      <c r="P44" s="67"/>
      <c r="Q44" s="68"/>
      <c r="R44" s="61"/>
      <c r="S44" s="64"/>
      <c r="T44" s="62"/>
      <c r="U44" s="63"/>
      <c r="V44" s="66"/>
    </row>
    <row r="45" spans="1:22" x14ac:dyDescent="0.2">
      <c r="A45" s="74">
        <v>6</v>
      </c>
      <c r="B45" s="75">
        <v>40736</v>
      </c>
      <c r="C45" s="10" t="s">
        <v>8</v>
      </c>
      <c r="D45" s="76">
        <v>35.173178452711845</v>
      </c>
      <c r="E45" s="64">
        <v>594.78154300002166</v>
      </c>
      <c r="F45" s="78">
        <v>2.0895883910397357</v>
      </c>
      <c r="G45" s="79">
        <v>2055.7620654831662</v>
      </c>
      <c r="H45" s="79">
        <v>1873.0169585602716</v>
      </c>
      <c r="I45" s="80">
        <v>7.8557084216602053</v>
      </c>
      <c r="J45" s="5">
        <v>10.350963944655199</v>
      </c>
      <c r="K45" s="6">
        <v>438.97936840825633</v>
      </c>
      <c r="L45" s="5">
        <v>42.409515747074629</v>
      </c>
      <c r="P45" s="67"/>
      <c r="Q45" s="68"/>
      <c r="R45" s="61"/>
      <c r="S45" s="64"/>
      <c r="T45" s="62"/>
      <c r="U45" s="63"/>
      <c r="V45" s="66"/>
    </row>
    <row r="46" spans="1:22" x14ac:dyDescent="0.2">
      <c r="A46" s="74">
        <v>6</v>
      </c>
      <c r="B46" s="75">
        <v>40739</v>
      </c>
      <c r="C46" s="10"/>
      <c r="D46" s="76"/>
      <c r="E46" s="64"/>
      <c r="F46" s="78"/>
      <c r="G46" s="78"/>
      <c r="H46" s="78"/>
      <c r="I46" s="78"/>
      <c r="J46" s="5">
        <v>10.62745</v>
      </c>
      <c r="K46" s="6">
        <v>441.1347821991717</v>
      </c>
      <c r="L46" s="5">
        <v>41.508996250198472</v>
      </c>
      <c r="P46" s="67"/>
      <c r="Q46" s="68"/>
      <c r="R46" s="61"/>
      <c r="S46" s="64"/>
      <c r="T46" s="62"/>
    </row>
    <row r="47" spans="1:22" x14ac:dyDescent="0.2">
      <c r="A47" s="74">
        <v>6</v>
      </c>
      <c r="B47" s="75">
        <v>40743</v>
      </c>
      <c r="C47" s="10" t="s">
        <v>7</v>
      </c>
      <c r="D47" s="76">
        <v>35.387135725754959</v>
      </c>
      <c r="E47" s="63">
        <v>152.14202058722236</v>
      </c>
      <c r="F47" s="87">
        <v>4.9884935912821327</v>
      </c>
      <c r="G47" s="61">
        <v>2138.4745980472167</v>
      </c>
      <c r="H47" s="64">
        <v>1665.437007725106</v>
      </c>
      <c r="I47" s="62">
        <v>8.3398223286077648</v>
      </c>
      <c r="J47" s="5">
        <v>10.413928513579318</v>
      </c>
      <c r="K47" s="6">
        <v>433.46100873963826</v>
      </c>
      <c r="L47" s="5">
        <v>41.62319802507033</v>
      </c>
      <c r="P47" s="67"/>
      <c r="Q47" s="68"/>
      <c r="R47" s="61"/>
      <c r="S47" s="64"/>
      <c r="T47" s="62"/>
      <c r="U47" s="63"/>
      <c r="V47" s="66"/>
    </row>
    <row r="48" spans="1:22" x14ac:dyDescent="0.2">
      <c r="A48" s="74">
        <v>6</v>
      </c>
      <c r="B48" s="75">
        <v>40743</v>
      </c>
      <c r="C48" s="10" t="s">
        <v>8</v>
      </c>
      <c r="D48" s="76">
        <v>34.739627838134766</v>
      </c>
      <c r="E48" s="81">
        <v>556.2668038902325</v>
      </c>
      <c r="F48" s="78">
        <v>2.2275552958389562</v>
      </c>
      <c r="G48" s="61">
        <v>2077.8688519050916</v>
      </c>
      <c r="H48" s="64">
        <v>1882.7594347114944</v>
      </c>
      <c r="I48" s="62">
        <v>7.885989791361534</v>
      </c>
      <c r="J48" s="5">
        <v>10.223376192365375</v>
      </c>
      <c r="K48" s="6">
        <v>411.65944114384962</v>
      </c>
      <c r="L48" s="5">
        <v>40.266486667219496</v>
      </c>
      <c r="P48" s="67"/>
      <c r="Q48" s="68"/>
      <c r="R48" s="61"/>
      <c r="S48" s="64"/>
      <c r="T48" s="62"/>
      <c r="U48" s="63"/>
      <c r="V48" s="66"/>
    </row>
    <row r="49" spans="1:22" x14ac:dyDescent="0.2">
      <c r="A49" s="82">
        <v>6</v>
      </c>
      <c r="B49" s="83">
        <v>40745</v>
      </c>
      <c r="C49" s="21"/>
      <c r="D49" s="84"/>
      <c r="E49" s="85"/>
      <c r="F49" s="86"/>
      <c r="G49" s="86"/>
      <c r="H49" s="86"/>
      <c r="I49" s="86"/>
      <c r="J49" s="8">
        <v>10.51615</v>
      </c>
      <c r="K49" s="9">
        <v>395.50649972134062</v>
      </c>
      <c r="L49" s="8">
        <v>37.609438789037874</v>
      </c>
      <c r="P49" s="67"/>
      <c r="Q49" s="68"/>
      <c r="R49" s="61"/>
      <c r="S49" s="64"/>
      <c r="T49" s="62"/>
      <c r="U49" s="63"/>
      <c r="V49" s="66"/>
    </row>
    <row r="50" spans="1:22" x14ac:dyDescent="0.2">
      <c r="A50" s="74">
        <v>7</v>
      </c>
      <c r="B50" s="75">
        <v>40729</v>
      </c>
      <c r="C50" s="10"/>
      <c r="D50" s="76">
        <v>35.614754407833793</v>
      </c>
      <c r="E50" s="64"/>
      <c r="F50" s="78"/>
      <c r="G50" s="78"/>
      <c r="H50" s="78"/>
      <c r="I50" s="78"/>
      <c r="J50" s="5">
        <v>10.480913440019659</v>
      </c>
      <c r="K50" s="6">
        <v>93.792940780972501</v>
      </c>
      <c r="L50" s="5">
        <v>8.9489280984651067</v>
      </c>
      <c r="P50" s="68"/>
      <c r="Q50" s="68"/>
      <c r="R50" s="61"/>
      <c r="S50" s="61"/>
      <c r="T50" s="65"/>
      <c r="U50" s="61"/>
      <c r="V50" s="60"/>
    </row>
    <row r="51" spans="1:22" x14ac:dyDescent="0.2">
      <c r="A51" s="74">
        <v>7</v>
      </c>
      <c r="B51" s="75">
        <v>40731</v>
      </c>
      <c r="C51" s="10"/>
      <c r="D51" s="76"/>
      <c r="E51" s="64"/>
      <c r="F51" s="78"/>
      <c r="G51" s="78"/>
      <c r="H51" s="78"/>
      <c r="I51" s="78"/>
      <c r="J51" s="5">
        <v>10.7073</v>
      </c>
      <c r="K51" s="6">
        <v>66.313960743066886</v>
      </c>
      <c r="L51" s="5">
        <v>6.1933410610580522</v>
      </c>
      <c r="P51" s="67"/>
      <c r="Q51" s="68"/>
      <c r="R51" s="61"/>
      <c r="S51" s="64"/>
      <c r="T51" s="62"/>
      <c r="U51" s="63"/>
      <c r="V51" s="66"/>
    </row>
    <row r="52" spans="1:22" x14ac:dyDescent="0.2">
      <c r="A52" s="74">
        <v>7</v>
      </c>
      <c r="B52" s="75">
        <v>40736</v>
      </c>
      <c r="C52" s="10" t="s">
        <v>7</v>
      </c>
      <c r="D52" s="76">
        <v>35.925619272085335</v>
      </c>
      <c r="E52" s="64">
        <v>518.20004754407137</v>
      </c>
      <c r="F52" s="78">
        <v>2.9543403240997819</v>
      </c>
      <c r="G52" s="79">
        <v>2230.198244381756</v>
      </c>
      <c r="H52" s="79">
        <v>1970.8297527837592</v>
      </c>
      <c r="I52" s="80">
        <v>7.9345191495609511</v>
      </c>
      <c r="J52" s="5">
        <v>10.572396528642255</v>
      </c>
      <c r="K52" s="6">
        <v>89.089843569489801</v>
      </c>
      <c r="L52" s="5">
        <v>8.4266460615747487</v>
      </c>
      <c r="P52" s="67"/>
      <c r="Q52" s="68"/>
      <c r="R52" s="61"/>
      <c r="S52" s="64"/>
      <c r="T52" s="62"/>
      <c r="U52" s="63"/>
      <c r="V52" s="66"/>
    </row>
    <row r="53" spans="1:22" x14ac:dyDescent="0.2">
      <c r="A53" s="74">
        <v>7</v>
      </c>
      <c r="B53" s="75">
        <v>40736</v>
      </c>
      <c r="C53" s="10" t="s">
        <v>8</v>
      </c>
      <c r="D53" s="76">
        <v>35.118941086989182</v>
      </c>
      <c r="E53" s="64">
        <v>507.07192398911178</v>
      </c>
      <c r="F53" s="78">
        <v>2.9073532688799792</v>
      </c>
      <c r="G53" s="79">
        <v>2196.1364764730515</v>
      </c>
      <c r="H53" s="79">
        <v>1942.3960363236179</v>
      </c>
      <c r="I53" s="80">
        <v>7.9390047286360712</v>
      </c>
      <c r="J53" s="5">
        <v>10.335002662742532</v>
      </c>
      <c r="K53" s="6">
        <v>68.745699755039837</v>
      </c>
      <c r="L53" s="5">
        <v>6.6517350791661274</v>
      </c>
      <c r="P53" s="67"/>
      <c r="Q53" s="68"/>
      <c r="R53" s="61"/>
      <c r="S53" s="64"/>
      <c r="T53" s="62"/>
      <c r="U53" s="63"/>
      <c r="V53" s="66"/>
    </row>
    <row r="54" spans="1:22" x14ac:dyDescent="0.2">
      <c r="A54" s="74">
        <v>7</v>
      </c>
      <c r="B54" s="75">
        <v>40739</v>
      </c>
      <c r="C54" s="10"/>
      <c r="D54" s="76"/>
      <c r="E54" s="64"/>
      <c r="F54" s="78"/>
      <c r="G54" s="78"/>
      <c r="H54" s="78"/>
      <c r="I54" s="78"/>
      <c r="J54" s="5">
        <v>10.4795</v>
      </c>
      <c r="K54" s="6">
        <v>71.992043760767672</v>
      </c>
      <c r="L54" s="5">
        <v>6.8697975820189585</v>
      </c>
      <c r="P54" s="67"/>
      <c r="Q54" s="68"/>
      <c r="R54" s="61"/>
      <c r="S54" s="64"/>
      <c r="T54" s="62"/>
      <c r="U54" s="63"/>
      <c r="V54" s="66"/>
    </row>
    <row r="55" spans="1:22" x14ac:dyDescent="0.2">
      <c r="A55" s="74">
        <v>7</v>
      </c>
      <c r="B55" s="75">
        <v>40743</v>
      </c>
      <c r="C55" s="10" t="s">
        <v>7</v>
      </c>
      <c r="D55" s="76" t="s">
        <v>9</v>
      </c>
      <c r="E55" s="81">
        <v>458.67167816367487</v>
      </c>
      <c r="F55" s="78">
        <v>2.9106431721342609</v>
      </c>
      <c r="G55" s="61">
        <v>2114.5406059387283</v>
      </c>
      <c r="H55" s="64">
        <v>1854.8450949290591</v>
      </c>
      <c r="I55" s="62">
        <v>7.9602026786268532</v>
      </c>
      <c r="J55" s="5">
        <v>10.549899999999999</v>
      </c>
      <c r="K55" s="6">
        <v>64.710813761748696</v>
      </c>
      <c r="L55" s="5">
        <v>6.1337845630526076</v>
      </c>
      <c r="P55" s="68"/>
      <c r="Q55" s="68"/>
      <c r="R55" s="61"/>
      <c r="S55" s="61"/>
      <c r="T55" s="65"/>
      <c r="U55" s="61"/>
      <c r="V55" s="60"/>
    </row>
    <row r="56" spans="1:22" x14ac:dyDescent="0.2">
      <c r="A56" s="74">
        <v>7</v>
      </c>
      <c r="B56" s="75">
        <v>40743</v>
      </c>
      <c r="C56" s="10" t="s">
        <v>8</v>
      </c>
      <c r="D56" s="76">
        <v>34.89447960486779</v>
      </c>
      <c r="E56" s="81">
        <v>462.83188623541128</v>
      </c>
      <c r="F56" s="78">
        <v>3.0656845947463287</v>
      </c>
      <c r="G56" s="61">
        <v>2189.2741455376113</v>
      </c>
      <c r="H56" s="64">
        <v>1920.1738030447339</v>
      </c>
      <c r="I56" s="62">
        <v>7.9712870776637716</v>
      </c>
      <c r="J56" s="5">
        <v>10.268946855146808</v>
      </c>
      <c r="K56" s="6">
        <v>60.040929774934099</v>
      </c>
      <c r="L56" s="5">
        <v>5.846843948251764</v>
      </c>
      <c r="P56" s="67"/>
      <c r="Q56" s="68"/>
      <c r="R56" s="61"/>
      <c r="S56" s="64"/>
      <c r="T56" s="62"/>
      <c r="U56" s="63"/>
      <c r="V56" s="66"/>
    </row>
    <row r="57" spans="1:22" x14ac:dyDescent="0.2">
      <c r="A57" s="82">
        <v>7</v>
      </c>
      <c r="B57" s="83">
        <v>40745</v>
      </c>
      <c r="C57" s="21"/>
      <c r="D57" s="84"/>
      <c r="E57" s="85"/>
      <c r="F57" s="86"/>
      <c r="G57" s="86"/>
      <c r="H57" s="86"/>
      <c r="I57" s="86"/>
      <c r="J57" s="8">
        <v>10.429349999999999</v>
      </c>
      <c r="K57" s="9">
        <v>58.932974064973997</v>
      </c>
      <c r="L57" s="8">
        <v>5.6506852358942794</v>
      </c>
      <c r="P57" s="67"/>
      <c r="Q57" s="68"/>
      <c r="R57" s="61"/>
      <c r="S57" s="64"/>
      <c r="T57" s="62"/>
      <c r="U57" s="63"/>
      <c r="V57" s="66"/>
    </row>
    <row r="58" spans="1:22" x14ac:dyDescent="0.2">
      <c r="A58" s="74">
        <v>8</v>
      </c>
      <c r="B58" s="75">
        <v>40729</v>
      </c>
      <c r="C58" s="10"/>
      <c r="D58" s="76">
        <v>35.614754407833793</v>
      </c>
      <c r="E58" s="64"/>
      <c r="F58" s="78"/>
      <c r="G58" s="78"/>
      <c r="H58" s="78"/>
      <c r="I58" s="78"/>
      <c r="J58" s="5">
        <v>10.480913440019659</v>
      </c>
      <c r="K58" s="6">
        <v>262.62867080926065</v>
      </c>
      <c r="L58" s="5">
        <v>25.057803626777023</v>
      </c>
      <c r="P58" s="67"/>
      <c r="Q58" s="68"/>
      <c r="R58" s="61"/>
      <c r="S58" s="64"/>
      <c r="T58" s="62"/>
      <c r="U58" s="63"/>
      <c r="V58" s="66"/>
    </row>
    <row r="59" spans="1:22" x14ac:dyDescent="0.2">
      <c r="A59" s="74">
        <v>8</v>
      </c>
      <c r="B59" s="75">
        <v>40731</v>
      </c>
      <c r="C59" s="10"/>
      <c r="D59" s="76"/>
      <c r="E59" s="64"/>
      <c r="F59" s="78"/>
      <c r="G59" s="78"/>
      <c r="H59" s="78"/>
      <c r="I59" s="78"/>
      <c r="J59" s="5">
        <v>10.6616</v>
      </c>
      <c r="K59" s="6">
        <v>257.71509494109512</v>
      </c>
      <c r="L59" s="5">
        <v>24.172271979918129</v>
      </c>
      <c r="P59" s="67"/>
      <c r="Q59" s="68"/>
      <c r="R59" s="61"/>
      <c r="S59" s="64"/>
      <c r="T59" s="62"/>
      <c r="U59" s="63"/>
      <c r="V59" s="66"/>
    </row>
    <row r="60" spans="1:22" x14ac:dyDescent="0.2">
      <c r="A60" s="74">
        <v>8</v>
      </c>
      <c r="B60" s="75">
        <v>40736</v>
      </c>
      <c r="C60" s="10" t="s">
        <v>7</v>
      </c>
      <c r="D60" s="76">
        <v>35.842177464411805</v>
      </c>
      <c r="E60" s="64">
        <v>566.17095830026608</v>
      </c>
      <c r="F60" s="78">
        <v>2.7373101153588895</v>
      </c>
      <c r="G60" s="79">
        <v>2208.5849830273655</v>
      </c>
      <c r="H60" s="79">
        <v>1970.208085754778</v>
      </c>
      <c r="I60" s="80">
        <v>7.8990520423974608</v>
      </c>
      <c r="J60" s="5">
        <v>10.54784079666976</v>
      </c>
      <c r="K60" s="6">
        <v>243.20103975887869</v>
      </c>
      <c r="L60" s="5">
        <v>23.056950180331114</v>
      </c>
      <c r="P60" s="67"/>
      <c r="Q60" s="68"/>
      <c r="R60" s="61"/>
      <c r="S60" s="64"/>
      <c r="T60" s="62"/>
      <c r="U60" s="63"/>
      <c r="V60" s="66"/>
    </row>
    <row r="61" spans="1:22" x14ac:dyDescent="0.2">
      <c r="A61" s="74">
        <v>8</v>
      </c>
      <c r="B61" s="75">
        <v>40736</v>
      </c>
      <c r="C61" s="10" t="s">
        <v>8</v>
      </c>
      <c r="D61" s="76">
        <v>35.106299473689148</v>
      </c>
      <c r="E61" s="64">
        <v>556.74154554807672</v>
      </c>
      <c r="F61" s="78">
        <v>2.6207409703669629</v>
      </c>
      <c r="G61" s="79">
        <v>2144.732613017869</v>
      </c>
      <c r="H61" s="79">
        <v>1916.981382585976</v>
      </c>
      <c r="I61" s="80">
        <v>7.8962285764993112</v>
      </c>
      <c r="J61" s="5">
        <v>10.331282416542805</v>
      </c>
      <c r="K61" s="6">
        <v>228.58175128859401</v>
      </c>
      <c r="L61" s="5">
        <v>22.125205959192542</v>
      </c>
      <c r="P61" s="67"/>
      <c r="Q61" s="68"/>
      <c r="R61" s="61"/>
      <c r="S61" s="64"/>
      <c r="T61" s="62"/>
      <c r="U61" s="63"/>
      <c r="V61" s="66"/>
    </row>
    <row r="62" spans="1:22" x14ac:dyDescent="0.2">
      <c r="A62" s="74">
        <v>8</v>
      </c>
      <c r="B62" s="75">
        <v>40739</v>
      </c>
      <c r="C62" s="10"/>
      <c r="D62" s="76"/>
      <c r="E62" s="64"/>
      <c r="F62" s="78"/>
      <c r="G62" s="78"/>
      <c r="H62" s="78"/>
      <c r="I62" s="78"/>
      <c r="J62" s="5">
        <v>10.55315</v>
      </c>
      <c r="K62" s="6">
        <v>166.26071317823599</v>
      </c>
      <c r="L62" s="5">
        <v>15.754605324309422</v>
      </c>
      <c r="P62" s="67"/>
      <c r="Q62" s="68"/>
      <c r="R62" s="61"/>
      <c r="S62" s="64"/>
      <c r="T62" s="62"/>
      <c r="U62" s="63"/>
      <c r="V62" s="66"/>
    </row>
    <row r="63" spans="1:22" x14ac:dyDescent="0.2">
      <c r="A63" s="74">
        <v>8</v>
      </c>
      <c r="B63" s="75">
        <v>40743</v>
      </c>
      <c r="C63" s="10" t="s">
        <v>7</v>
      </c>
      <c r="D63" s="76">
        <v>35.264977968656098</v>
      </c>
      <c r="E63" s="63">
        <v>264.45701174326615</v>
      </c>
      <c r="F63" s="87">
        <v>3.6842451678819028</v>
      </c>
      <c r="G63" s="61">
        <v>2001.8350858672666</v>
      </c>
      <c r="H63" s="64">
        <v>1656.3124550159914</v>
      </c>
      <c r="I63" s="62">
        <v>8.1311820514968893</v>
      </c>
      <c r="J63" s="5" t="s">
        <v>9</v>
      </c>
      <c r="K63" s="10" t="s">
        <v>9</v>
      </c>
      <c r="L63" s="5" t="s">
        <v>9</v>
      </c>
      <c r="P63" s="67"/>
      <c r="Q63" s="68"/>
      <c r="R63" s="61"/>
      <c r="S63" s="64"/>
      <c r="T63" s="62"/>
      <c r="U63" s="63"/>
      <c r="V63" s="66"/>
    </row>
    <row r="64" spans="1:22" x14ac:dyDescent="0.2">
      <c r="A64" s="74">
        <v>8</v>
      </c>
      <c r="B64" s="75">
        <v>40743</v>
      </c>
      <c r="C64" s="10" t="s">
        <v>8</v>
      </c>
      <c r="D64" s="76">
        <v>34.648775247427139</v>
      </c>
      <c r="E64" s="81">
        <v>531.75552879299096</v>
      </c>
      <c r="F64" s="78">
        <v>2.7092081507846184</v>
      </c>
      <c r="G64" s="61">
        <v>2150.3721438411153</v>
      </c>
      <c r="H64" s="64">
        <v>1915.4600511206993</v>
      </c>
      <c r="I64" s="62">
        <v>7.9153533677433714</v>
      </c>
      <c r="J64" s="5">
        <v>10.196639572814274</v>
      </c>
      <c r="K64" s="6">
        <v>194.99338481767023</v>
      </c>
      <c r="L64" s="5">
        <v>19.123298752027189</v>
      </c>
      <c r="P64" s="67"/>
      <c r="Q64" s="68"/>
      <c r="R64" s="61"/>
      <c r="S64" s="64"/>
      <c r="T64" s="62"/>
      <c r="U64" s="63"/>
      <c r="V64" s="66"/>
    </row>
    <row r="65" spans="1:12" x14ac:dyDescent="0.2">
      <c r="A65" s="82">
        <v>8</v>
      </c>
      <c r="B65" s="83">
        <v>40745</v>
      </c>
      <c r="C65" s="21"/>
      <c r="D65" s="84"/>
      <c r="E65" s="85"/>
      <c r="F65" s="86"/>
      <c r="G65" s="86"/>
      <c r="H65" s="86"/>
      <c r="I65" s="86"/>
      <c r="J65" s="8">
        <v>10.3573</v>
      </c>
      <c r="K65" s="9">
        <v>184.30520989705792</v>
      </c>
      <c r="L65" s="8">
        <v>17.794715794372848</v>
      </c>
    </row>
    <row r="66" spans="1:12" x14ac:dyDescent="0.2">
      <c r="A66" s="74">
        <v>9</v>
      </c>
      <c r="B66" s="75">
        <v>40729</v>
      </c>
      <c r="C66" s="10"/>
      <c r="D66" s="76">
        <v>35.614754407833793</v>
      </c>
      <c r="E66" s="64"/>
      <c r="F66" s="78"/>
      <c r="G66" s="78"/>
      <c r="H66" s="78"/>
      <c r="I66" s="78"/>
      <c r="J66" s="5">
        <v>10.480913440019659</v>
      </c>
      <c r="K66" s="6">
        <v>450.2939001725436</v>
      </c>
      <c r="L66" s="5">
        <v>42.963230518932612</v>
      </c>
    </row>
    <row r="67" spans="1:12" x14ac:dyDescent="0.2">
      <c r="A67" s="74">
        <v>9</v>
      </c>
      <c r="B67" s="75">
        <v>40731</v>
      </c>
      <c r="C67" s="10"/>
      <c r="D67" s="76"/>
      <c r="E67" s="64"/>
      <c r="F67" s="78"/>
      <c r="G67" s="78"/>
      <c r="H67" s="78"/>
      <c r="I67" s="78"/>
      <c r="J67" s="5">
        <v>10.56855</v>
      </c>
      <c r="K67" s="6">
        <v>424.6254396926426</v>
      </c>
      <c r="L67" s="5">
        <v>40.178211740744246</v>
      </c>
    </row>
    <row r="68" spans="1:12" x14ac:dyDescent="0.2">
      <c r="A68" s="74">
        <v>9</v>
      </c>
      <c r="B68" s="75">
        <v>40736</v>
      </c>
      <c r="C68" s="10" t="s">
        <v>7</v>
      </c>
      <c r="D68" s="76">
        <v>35.739802433894226</v>
      </c>
      <c r="E68" s="64">
        <v>702.04555650272346</v>
      </c>
      <c r="F68" s="78">
        <v>2.1596196265904699</v>
      </c>
      <c r="G68" s="79">
        <v>2103.1900914881157</v>
      </c>
      <c r="H68" s="79">
        <v>1919.2143450399371</v>
      </c>
      <c r="I68" s="80">
        <v>7.8012733079200007</v>
      </c>
      <c r="J68" s="5">
        <v>10.517713287688871</v>
      </c>
      <c r="K68" s="6">
        <v>397.40791715023744</v>
      </c>
      <c r="L68" s="5">
        <v>37.784631153181266</v>
      </c>
    </row>
    <row r="69" spans="1:12" x14ac:dyDescent="0.2">
      <c r="A69" s="74">
        <v>9</v>
      </c>
      <c r="B69" s="75">
        <v>40736</v>
      </c>
      <c r="C69" s="10" t="s">
        <v>8</v>
      </c>
      <c r="D69" s="76">
        <v>35.208651322584892</v>
      </c>
      <c r="E69" s="81">
        <v>738.3032279971311</v>
      </c>
      <c r="F69" s="78">
        <v>1.9612305390545912</v>
      </c>
      <c r="G69" s="78"/>
      <c r="H69" s="78"/>
      <c r="I69" s="78"/>
      <c r="J69" s="5">
        <v>10.361403103503555</v>
      </c>
      <c r="K69" s="6">
        <v>462.39094133681004</v>
      </c>
      <c r="L69" s="5">
        <v>44.626286297119293</v>
      </c>
    </row>
    <row r="70" spans="1:12" x14ac:dyDescent="0.2">
      <c r="A70" s="74">
        <v>9</v>
      </c>
      <c r="B70" s="75">
        <v>40739</v>
      </c>
      <c r="C70" s="10"/>
      <c r="D70" s="76"/>
      <c r="E70" s="64"/>
      <c r="F70" s="78"/>
      <c r="G70" s="78"/>
      <c r="H70" s="78"/>
      <c r="I70" s="78"/>
      <c r="J70" s="5">
        <v>10.446350000000001</v>
      </c>
      <c r="K70" s="6">
        <v>496.89798900929424</v>
      </c>
      <c r="L70" s="5">
        <v>47.566660987741578</v>
      </c>
    </row>
    <row r="71" spans="1:12" x14ac:dyDescent="0.2">
      <c r="A71" s="74">
        <v>9</v>
      </c>
      <c r="B71" s="75">
        <v>40743</v>
      </c>
      <c r="C71" s="10" t="s">
        <v>7</v>
      </c>
      <c r="D71" s="76">
        <v>35.260545583871696</v>
      </c>
      <c r="E71" s="63">
        <v>156.23703790207909</v>
      </c>
      <c r="F71" s="87">
        <v>4.9764097369255831</v>
      </c>
      <c r="G71" s="61">
        <v>2053.7974385455705</v>
      </c>
      <c r="H71" s="64">
        <v>1582.5554486639885</v>
      </c>
      <c r="I71" s="62">
        <v>8.3107696652140888</v>
      </c>
      <c r="J71" s="5">
        <v>10.376674843253671</v>
      </c>
      <c r="K71" s="6">
        <v>466.06939498070147</v>
      </c>
      <c r="L71" s="5">
        <v>44.915100648423376</v>
      </c>
    </row>
    <row r="72" spans="1:12" x14ac:dyDescent="0.2">
      <c r="A72" s="74">
        <v>9</v>
      </c>
      <c r="B72" s="75">
        <v>40743</v>
      </c>
      <c r="C72" s="10" t="s">
        <v>8</v>
      </c>
      <c r="D72" s="76">
        <v>34.987760103665849</v>
      </c>
      <c r="E72" s="81">
        <v>679.15432224057872</v>
      </c>
      <c r="F72" s="78">
        <v>2.0792985333244864</v>
      </c>
      <c r="G72" s="61">
        <v>2036.708024303638</v>
      </c>
      <c r="H72" s="64">
        <v>1859.5451214230197</v>
      </c>
      <c r="I72" s="62">
        <v>7.8033146458613452</v>
      </c>
      <c r="J72" s="5">
        <v>10.29639797336452</v>
      </c>
      <c r="K72" s="6">
        <v>440.0645179708697</v>
      </c>
      <c r="L72" s="5">
        <v>42.739657024646966</v>
      </c>
    </row>
    <row r="73" spans="1:12" x14ac:dyDescent="0.2">
      <c r="A73" s="82">
        <v>9</v>
      </c>
      <c r="B73" s="83">
        <v>40745</v>
      </c>
      <c r="C73" s="21"/>
      <c r="D73" s="88">
        <v>35.260545583871696</v>
      </c>
      <c r="E73" s="89"/>
      <c r="F73" s="90"/>
      <c r="G73" s="90"/>
      <c r="H73" s="90"/>
      <c r="I73" s="90"/>
      <c r="J73" s="8">
        <v>10.376674843253671</v>
      </c>
      <c r="K73" s="9">
        <v>450.32162294216772</v>
      </c>
      <c r="L73" s="8">
        <v>43.397488091760096</v>
      </c>
    </row>
    <row r="74" spans="1:12" ht="17" thickBot="1" x14ac:dyDescent="0.25">
      <c r="A74" s="91" t="s">
        <v>10</v>
      </c>
      <c r="B74" s="92">
        <v>40728</v>
      </c>
      <c r="C74" s="91"/>
      <c r="D74" s="93">
        <v>35.614754407833786</v>
      </c>
      <c r="E74" s="94">
        <v>463.59182902448754</v>
      </c>
      <c r="F74" s="95">
        <v>3.3150782920820334</v>
      </c>
      <c r="G74" s="94">
        <v>2273.0032206002265</v>
      </c>
      <c r="H74" s="94">
        <v>1982.8887540555365</v>
      </c>
      <c r="I74" s="95">
        <v>7.9824838398464424</v>
      </c>
      <c r="J74" s="11">
        <v>10.480913440019656</v>
      </c>
      <c r="K74" s="12">
        <v>42.012157001233298</v>
      </c>
      <c r="L74" s="11">
        <v>4.0084442297573739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tabSelected="1" workbookViewId="0">
      <pane ySplit="2" topLeftCell="A90" activePane="bottomLeft" state="frozen"/>
      <selection pane="bottomLeft"/>
    </sheetView>
  </sheetViews>
  <sheetFormatPr baseColWidth="10" defaultRowHeight="16" x14ac:dyDescent="0.2"/>
  <cols>
    <col min="1" max="2" width="10.6640625" style="4" customWidth="1"/>
    <col min="3" max="3" width="13.1640625" style="4" customWidth="1"/>
    <col min="4" max="7" width="10.6640625" style="4" customWidth="1"/>
    <col min="8" max="12" width="10.83203125" style="4"/>
  </cols>
  <sheetData>
    <row r="1" spans="1:13" ht="17" thickBot="1" x14ac:dyDescent="0.25">
      <c r="A1" s="1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80" x14ac:dyDescent="0.2">
      <c r="A2" s="14" t="s">
        <v>12</v>
      </c>
      <c r="B2" s="14" t="s">
        <v>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21</v>
      </c>
      <c r="J2" s="14" t="s">
        <v>19</v>
      </c>
      <c r="K2" s="14" t="s">
        <v>22</v>
      </c>
      <c r="L2" s="14" t="s">
        <v>23</v>
      </c>
      <c r="M2" s="34" t="s">
        <v>24</v>
      </c>
    </row>
    <row r="3" spans="1:13" x14ac:dyDescent="0.2">
      <c r="A3" s="15">
        <v>1</v>
      </c>
      <c r="B3" s="15"/>
      <c r="C3" s="6">
        <v>27.694658119658211</v>
      </c>
      <c r="D3" s="6">
        <v>7.4894708493393098</v>
      </c>
      <c r="E3" s="5">
        <v>1.2959097744360903</v>
      </c>
      <c r="F3" s="16">
        <v>8.1300000000000008</v>
      </c>
      <c r="G3" s="17">
        <v>13.2</v>
      </c>
      <c r="H3" s="5">
        <v>0.218</v>
      </c>
      <c r="I3" s="5">
        <v>4.2299999999999997E-2</v>
      </c>
      <c r="J3" s="6">
        <v>14.445</v>
      </c>
      <c r="K3" s="6">
        <v>0.4</v>
      </c>
      <c r="L3" s="5">
        <f>J3/D3</f>
        <v>1.9287076871758275</v>
      </c>
      <c r="M3" s="35">
        <f>L3*SQRT((K3/J3)^2+(2/D3)^2)</f>
        <v>0.51780683489288615</v>
      </c>
    </row>
    <row r="4" spans="1:13" x14ac:dyDescent="0.2">
      <c r="A4" s="15">
        <v>1</v>
      </c>
      <c r="B4" s="15"/>
      <c r="C4" s="6">
        <v>27.694658119658211</v>
      </c>
      <c r="D4" s="6">
        <v>7.4894708493393098</v>
      </c>
      <c r="E4" s="5">
        <v>6.2115789473684213</v>
      </c>
      <c r="F4" s="18">
        <v>8.43</v>
      </c>
      <c r="G4" s="19">
        <v>11.3</v>
      </c>
      <c r="H4" s="5">
        <v>0.16500000000000001</v>
      </c>
      <c r="I4" s="5">
        <v>3.2599999999999997E-2</v>
      </c>
      <c r="J4" s="6">
        <v>11.8004</v>
      </c>
      <c r="K4" s="6">
        <v>0.2</v>
      </c>
      <c r="L4" s="5">
        <f t="shared" ref="L4:L26" si="0">J4/D4</f>
        <v>1.5755986287123318</v>
      </c>
      <c r="M4" s="35">
        <f t="shared" ref="M4:M26" si="1">L4*SQRT((K4/J4)^2+(2/D4)^2)</f>
        <v>0.42159689734106925</v>
      </c>
    </row>
    <row r="5" spans="1:13" x14ac:dyDescent="0.2">
      <c r="A5" s="15">
        <v>1</v>
      </c>
      <c r="B5" s="15"/>
      <c r="C5" s="6">
        <v>27.694658119658211</v>
      </c>
      <c r="D5" s="6">
        <v>7.4894708493393098</v>
      </c>
      <c r="E5" s="5">
        <v>13.919548872180451</v>
      </c>
      <c r="F5" s="5">
        <v>7.26</v>
      </c>
      <c r="G5" s="6">
        <v>10.6</v>
      </c>
      <c r="H5" s="5">
        <v>0.37069999999999997</v>
      </c>
      <c r="I5" s="5">
        <v>7.0599999999999996E-2</v>
      </c>
      <c r="J5" s="6">
        <v>11.6942</v>
      </c>
      <c r="K5" s="6">
        <v>4.2</v>
      </c>
      <c r="L5" s="5">
        <f t="shared" si="0"/>
        <v>1.5614187217287339</v>
      </c>
      <c r="M5" s="35">
        <f t="shared" si="1"/>
        <v>0.69881406605902341</v>
      </c>
    </row>
    <row r="6" spans="1:13" x14ac:dyDescent="0.2">
      <c r="A6" s="15">
        <v>1</v>
      </c>
      <c r="B6" s="15"/>
      <c r="C6" s="6">
        <v>27.694658119658211</v>
      </c>
      <c r="D6" s="6">
        <v>7.4894708493393098</v>
      </c>
      <c r="E6" s="5">
        <v>3.1222556390977441</v>
      </c>
      <c r="F6" s="18">
        <v>7.69</v>
      </c>
      <c r="G6" s="19">
        <v>10.3</v>
      </c>
      <c r="H6" s="5">
        <v>0.29509999999999997</v>
      </c>
      <c r="I6" s="5">
        <v>5.6599999999999998E-2</v>
      </c>
      <c r="J6" s="6">
        <v>10.944000000000001</v>
      </c>
      <c r="K6" s="6">
        <v>0.6</v>
      </c>
      <c r="L6" s="5">
        <f t="shared" si="0"/>
        <v>1.4612514315300973</v>
      </c>
      <c r="M6" s="35">
        <f t="shared" si="1"/>
        <v>0.39835367354151857</v>
      </c>
    </row>
    <row r="7" spans="1:13" x14ac:dyDescent="0.2">
      <c r="A7" s="15">
        <v>1</v>
      </c>
      <c r="B7" s="15"/>
      <c r="C7" s="6">
        <v>27.694658119658211</v>
      </c>
      <c r="D7" s="6">
        <v>7.4894708493393098</v>
      </c>
      <c r="E7" s="5">
        <v>16.68812030075188</v>
      </c>
      <c r="F7" s="5">
        <v>8.67</v>
      </c>
      <c r="G7" s="6">
        <v>11.7</v>
      </c>
      <c r="H7" s="5">
        <v>0.1229</v>
      </c>
      <c r="I7" s="5">
        <v>2.53E-2</v>
      </c>
      <c r="J7" s="6">
        <v>12.1082</v>
      </c>
      <c r="K7" s="6">
        <v>0.2</v>
      </c>
      <c r="L7" s="5">
        <f t="shared" si="0"/>
        <v>1.6166963252241158</v>
      </c>
      <c r="M7" s="35">
        <f t="shared" si="1"/>
        <v>0.43255021136762783</v>
      </c>
    </row>
    <row r="8" spans="1:13" x14ac:dyDescent="0.2">
      <c r="A8" s="15">
        <v>1</v>
      </c>
      <c r="B8" s="15"/>
      <c r="C8" s="6">
        <v>27.694658119658211</v>
      </c>
      <c r="D8" s="6">
        <v>7.4894708493393098</v>
      </c>
      <c r="E8" s="5">
        <v>20.769323308270682</v>
      </c>
      <c r="F8" s="5">
        <v>9.4600000000000009</v>
      </c>
      <c r="G8" s="6">
        <v>12</v>
      </c>
      <c r="H8" s="5">
        <v>2.9999999999999997E-4</v>
      </c>
      <c r="I8" s="5">
        <v>1.6000000000000001E-3</v>
      </c>
      <c r="J8" s="6">
        <v>12.001200000000001</v>
      </c>
      <c r="K8" s="6">
        <v>0.1</v>
      </c>
      <c r="L8" s="5">
        <f t="shared" si="0"/>
        <v>1.6024096016154061</v>
      </c>
      <c r="M8" s="35">
        <f t="shared" si="1"/>
        <v>0.42811822605049632</v>
      </c>
    </row>
    <row r="9" spans="1:13" x14ac:dyDescent="0.2">
      <c r="A9" s="15">
        <v>1</v>
      </c>
      <c r="B9" s="15"/>
      <c r="C9" s="6">
        <v>27.694658119658211</v>
      </c>
      <c r="D9" s="6">
        <v>7.4894708493393098</v>
      </c>
      <c r="E9" s="5">
        <v>5.9834586466165414</v>
      </c>
      <c r="F9" s="5">
        <v>8.65</v>
      </c>
      <c r="G9" s="6">
        <v>10.6</v>
      </c>
      <c r="H9" s="5">
        <v>0.12640000000000001</v>
      </c>
      <c r="I9" s="5">
        <v>2.5999999999999999E-2</v>
      </c>
      <c r="J9" s="6">
        <v>10.863</v>
      </c>
      <c r="K9" s="6">
        <v>0.2</v>
      </c>
      <c r="L9" s="5">
        <f t="shared" si="0"/>
        <v>1.4504362482375224</v>
      </c>
      <c r="M9" s="35">
        <f t="shared" si="1"/>
        <v>0.38824622711106854</v>
      </c>
    </row>
    <row r="10" spans="1:13" x14ac:dyDescent="0.2">
      <c r="A10" s="15">
        <v>1</v>
      </c>
      <c r="B10" s="15"/>
      <c r="C10" s="6">
        <v>27.694658119658211</v>
      </c>
      <c r="D10" s="6">
        <v>7.4894708493393098</v>
      </c>
      <c r="E10" s="5">
        <v>8.386466165413534</v>
      </c>
      <c r="F10" s="5">
        <v>7.8</v>
      </c>
      <c r="G10" s="6">
        <v>11.1</v>
      </c>
      <c r="H10" s="5">
        <v>0.27600000000000002</v>
      </c>
      <c r="I10" s="5">
        <v>5.3499999999999999E-2</v>
      </c>
      <c r="J10" s="6">
        <v>11.9953</v>
      </c>
      <c r="K10" s="6">
        <v>0.5</v>
      </c>
      <c r="L10" s="5">
        <f t="shared" si="0"/>
        <v>1.6016218290052062</v>
      </c>
      <c r="M10" s="35">
        <f t="shared" si="1"/>
        <v>0.43287861388033366</v>
      </c>
    </row>
    <row r="11" spans="1:13" x14ac:dyDescent="0.2">
      <c r="A11" s="15">
        <v>1</v>
      </c>
      <c r="B11" s="15"/>
      <c r="C11" s="6">
        <v>27.694658119658211</v>
      </c>
      <c r="D11" s="6">
        <v>7.4894708493393098</v>
      </c>
      <c r="E11" s="5">
        <v>3.4731829573934836</v>
      </c>
      <c r="F11" s="5">
        <v>8.4499999999999993</v>
      </c>
      <c r="G11" s="6">
        <v>10.9</v>
      </c>
      <c r="H11" s="5">
        <v>0.16159999999999999</v>
      </c>
      <c r="I11" s="5">
        <v>3.2000000000000001E-2</v>
      </c>
      <c r="J11" s="6">
        <v>11.3104</v>
      </c>
      <c r="K11" s="6">
        <v>0.2</v>
      </c>
      <c r="L11" s="5">
        <f t="shared" si="0"/>
        <v>1.5101734458313241</v>
      </c>
      <c r="M11" s="35">
        <f t="shared" si="1"/>
        <v>0.40416225200189154</v>
      </c>
    </row>
    <row r="12" spans="1:13" x14ac:dyDescent="0.2">
      <c r="A12" s="15">
        <v>1</v>
      </c>
      <c r="B12" s="15"/>
      <c r="C12" s="6">
        <v>27.694658119658211</v>
      </c>
      <c r="D12" s="6">
        <v>7.4894708493393098</v>
      </c>
      <c r="E12" s="5">
        <v>6.7326315789473679</v>
      </c>
      <c r="F12" s="5">
        <v>7.28</v>
      </c>
      <c r="G12" s="6">
        <v>11.3</v>
      </c>
      <c r="H12" s="5">
        <v>0.36709999999999998</v>
      </c>
      <c r="I12" s="5">
        <v>7.0000000000000007E-2</v>
      </c>
      <c r="J12" s="6">
        <v>12.8195</v>
      </c>
      <c r="K12" s="6">
        <v>1.3</v>
      </c>
      <c r="L12" s="5">
        <f t="shared" si="0"/>
        <v>1.7116696570266887</v>
      </c>
      <c r="M12" s="35">
        <f t="shared" si="1"/>
        <v>0.48893501745610546</v>
      </c>
    </row>
    <row r="13" spans="1:13" x14ac:dyDescent="0.2">
      <c r="A13" s="15">
        <v>1</v>
      </c>
      <c r="B13" s="15"/>
      <c r="C13" s="6">
        <v>27.694658119658211</v>
      </c>
      <c r="D13" s="6">
        <v>7.4894708493393098</v>
      </c>
      <c r="E13" s="5">
        <v>4.3996240601503764</v>
      </c>
      <c r="F13" s="5">
        <v>8.3000000000000007</v>
      </c>
      <c r="G13" s="6">
        <v>12</v>
      </c>
      <c r="H13" s="5">
        <v>0.188</v>
      </c>
      <c r="I13" s="5">
        <v>3.6799999999999999E-2</v>
      </c>
      <c r="J13" s="6">
        <v>12.7494</v>
      </c>
      <c r="K13" s="6">
        <v>0.3</v>
      </c>
      <c r="L13" s="5">
        <f t="shared" si="0"/>
        <v>1.702309850251263</v>
      </c>
      <c r="M13" s="35">
        <f t="shared" si="1"/>
        <v>0.45634885930089847</v>
      </c>
    </row>
    <row r="14" spans="1:13" x14ac:dyDescent="0.2">
      <c r="A14" s="15">
        <v>1</v>
      </c>
      <c r="B14" s="15"/>
      <c r="C14" s="6">
        <v>27.694658119658211</v>
      </c>
      <c r="D14" s="6">
        <v>7.4894708493393098</v>
      </c>
      <c r="E14" s="5">
        <v>7.498082706766918</v>
      </c>
      <c r="F14" s="5">
        <v>7.47</v>
      </c>
      <c r="G14" s="6">
        <v>11.2</v>
      </c>
      <c r="H14" s="5">
        <v>0.3342</v>
      </c>
      <c r="I14" s="5">
        <v>6.4199999999999993E-2</v>
      </c>
      <c r="J14" s="6">
        <v>12.443199999999999</v>
      </c>
      <c r="K14" s="6">
        <v>0.8</v>
      </c>
      <c r="L14" s="5">
        <f t="shared" si="0"/>
        <v>1.6614257869897027</v>
      </c>
      <c r="M14" s="35">
        <f t="shared" si="1"/>
        <v>0.45634704814402188</v>
      </c>
    </row>
    <row r="15" spans="1:13" x14ac:dyDescent="0.2">
      <c r="A15" s="15">
        <v>1</v>
      </c>
      <c r="B15" s="15"/>
      <c r="C15" s="6">
        <v>27.694658119658211</v>
      </c>
      <c r="D15" s="6">
        <v>7.4894708493393098</v>
      </c>
      <c r="E15" s="5">
        <v>6.7337593984962405</v>
      </c>
      <c r="F15" s="5">
        <v>8.3699999999999992</v>
      </c>
      <c r="G15" s="6">
        <v>10.8</v>
      </c>
      <c r="H15" s="5">
        <v>0.17560000000000001</v>
      </c>
      <c r="I15" s="5">
        <v>3.4500000000000003E-2</v>
      </c>
      <c r="J15" s="6">
        <v>11.2315</v>
      </c>
      <c r="K15" s="6">
        <v>0.2</v>
      </c>
      <c r="L15" s="5">
        <f t="shared" si="0"/>
        <v>1.4996386561796682</v>
      </c>
      <c r="M15" s="35">
        <f t="shared" si="1"/>
        <v>0.40135521581241373</v>
      </c>
    </row>
    <row r="16" spans="1:13" x14ac:dyDescent="0.2">
      <c r="A16" s="15">
        <v>1</v>
      </c>
      <c r="B16" s="15"/>
      <c r="C16" s="6">
        <v>27.694658119658211</v>
      </c>
      <c r="D16" s="6">
        <v>7.4894708493393098</v>
      </c>
      <c r="E16" s="5">
        <v>9.537719298245614</v>
      </c>
      <c r="F16" s="5">
        <v>9.17</v>
      </c>
      <c r="G16" s="6">
        <v>17.8</v>
      </c>
      <c r="H16" s="5">
        <v>3.5000000000000003E-2</v>
      </c>
      <c r="I16" s="5">
        <v>1.2500000000000001E-2</v>
      </c>
      <c r="J16" s="6">
        <v>18.128799999999998</v>
      </c>
      <c r="K16" s="6">
        <v>0.2</v>
      </c>
      <c r="L16" s="5">
        <f t="shared" si="0"/>
        <v>2.4205715416596147</v>
      </c>
      <c r="M16" s="35">
        <f t="shared" si="1"/>
        <v>0.64694458063433025</v>
      </c>
    </row>
    <row r="17" spans="1:13" x14ac:dyDescent="0.2">
      <c r="A17" s="15">
        <v>1</v>
      </c>
      <c r="B17" s="15"/>
      <c r="C17" s="6">
        <v>27.694658119658211</v>
      </c>
      <c r="D17" s="6">
        <v>7.4894708493393098</v>
      </c>
      <c r="E17" s="5">
        <v>9.2760902255639088</v>
      </c>
      <c r="F17" s="5">
        <v>8.2799999999999994</v>
      </c>
      <c r="G17" s="6">
        <v>12.5</v>
      </c>
      <c r="H17" s="5">
        <v>0.1915</v>
      </c>
      <c r="I17" s="5">
        <v>3.7199999999999997E-2</v>
      </c>
      <c r="J17" s="6">
        <v>13.3866</v>
      </c>
      <c r="K17" s="6">
        <v>0.3</v>
      </c>
      <c r="L17" s="5">
        <f t="shared" si="0"/>
        <v>1.7873892921528509</v>
      </c>
      <c r="M17" s="35">
        <f t="shared" si="1"/>
        <v>0.47898506615948483</v>
      </c>
    </row>
    <row r="18" spans="1:13" x14ac:dyDescent="0.2">
      <c r="A18" s="15">
        <v>1</v>
      </c>
      <c r="B18" s="15"/>
      <c r="C18" s="6">
        <v>27.694658119658211</v>
      </c>
      <c r="D18" s="6">
        <v>7.4894708493393098</v>
      </c>
      <c r="E18" s="5">
        <v>4.0790977443609027</v>
      </c>
      <c r="F18" s="5">
        <v>8.2200000000000006</v>
      </c>
      <c r="G18" s="6">
        <v>11.7</v>
      </c>
      <c r="H18" s="5">
        <v>0.20200000000000001</v>
      </c>
      <c r="I18" s="5">
        <v>3.9300000000000002E-2</v>
      </c>
      <c r="J18" s="6">
        <v>12.443300000000001</v>
      </c>
      <c r="K18" s="6">
        <v>0.3</v>
      </c>
      <c r="L18" s="5">
        <f t="shared" si="0"/>
        <v>1.6614391390678418</v>
      </c>
      <c r="M18" s="35">
        <f t="shared" si="1"/>
        <v>0.44547783641819405</v>
      </c>
    </row>
    <row r="19" spans="1:13" x14ac:dyDescent="0.2">
      <c r="A19" s="15">
        <v>1</v>
      </c>
      <c r="B19" s="15"/>
      <c r="C19" s="6">
        <v>27.694658119658211</v>
      </c>
      <c r="D19" s="6">
        <v>7.4894708493393098</v>
      </c>
      <c r="E19" s="5">
        <v>4.5457142857142854</v>
      </c>
      <c r="F19" s="5">
        <v>8.17</v>
      </c>
      <c r="G19" s="6">
        <v>10.1</v>
      </c>
      <c r="H19" s="5">
        <v>0.2107</v>
      </c>
      <c r="I19" s="5">
        <v>4.0899999999999999E-2</v>
      </c>
      <c r="J19" s="6">
        <v>10.453099999999999</v>
      </c>
      <c r="K19" s="6">
        <v>0.3</v>
      </c>
      <c r="L19" s="5">
        <f t="shared" si="0"/>
        <v>1.3957060799458387</v>
      </c>
      <c r="M19" s="35">
        <f t="shared" si="1"/>
        <v>0.37485782448182631</v>
      </c>
    </row>
    <row r="20" spans="1:13" x14ac:dyDescent="0.2">
      <c r="A20" s="15">
        <v>1</v>
      </c>
      <c r="B20" s="15"/>
      <c r="C20" s="6">
        <v>27.694658119658211</v>
      </c>
      <c r="D20" s="6">
        <v>7.4894708493393098</v>
      </c>
      <c r="E20" s="5">
        <v>6.0093984962406015</v>
      </c>
      <c r="F20" s="20">
        <v>6.95</v>
      </c>
      <c r="G20" s="6">
        <v>10.1</v>
      </c>
      <c r="H20" s="5">
        <v>0.42580000000000001</v>
      </c>
      <c r="I20" s="5">
        <v>8.09E-2</v>
      </c>
      <c r="J20" s="6">
        <v>11.1448</v>
      </c>
      <c r="K20" s="6">
        <v>4.5</v>
      </c>
      <c r="L20" s="5">
        <f t="shared" si="0"/>
        <v>1.4880624044331714</v>
      </c>
      <c r="M20" s="35">
        <f t="shared" si="1"/>
        <v>0.72036062650395993</v>
      </c>
    </row>
    <row r="21" spans="1:13" x14ac:dyDescent="0.2">
      <c r="A21" s="15">
        <v>1</v>
      </c>
      <c r="B21" s="15"/>
      <c r="C21" s="6">
        <v>27.694658119658211</v>
      </c>
      <c r="D21" s="6">
        <v>7.4894708493393098</v>
      </c>
      <c r="E21" s="5">
        <v>7.6824060150375946</v>
      </c>
      <c r="F21" s="5">
        <v>8.24</v>
      </c>
      <c r="G21" s="6">
        <v>10.8</v>
      </c>
      <c r="H21" s="5">
        <v>0.19839999999999999</v>
      </c>
      <c r="I21" s="5">
        <v>3.8600000000000002E-2</v>
      </c>
      <c r="J21" s="6">
        <v>11.302099999999999</v>
      </c>
      <c r="K21" s="6">
        <v>0.3</v>
      </c>
      <c r="L21" s="5">
        <f t="shared" si="0"/>
        <v>1.5090652233457886</v>
      </c>
      <c r="M21" s="35">
        <f t="shared" si="1"/>
        <v>0.40496902286033915</v>
      </c>
    </row>
    <row r="22" spans="1:13" x14ac:dyDescent="0.2">
      <c r="A22" s="15">
        <v>1</v>
      </c>
      <c r="B22" s="15"/>
      <c r="C22" s="6">
        <v>27.694658119658211</v>
      </c>
      <c r="D22" s="6">
        <v>7.4894708493393098</v>
      </c>
      <c r="E22" s="5">
        <v>5.878571428571429</v>
      </c>
      <c r="F22" s="5">
        <v>8.23</v>
      </c>
      <c r="G22" s="6">
        <v>9.9</v>
      </c>
      <c r="H22" s="5">
        <v>0.20019999999999999</v>
      </c>
      <c r="I22" s="5">
        <v>3.9E-2</v>
      </c>
      <c r="J22" s="6">
        <v>10.178699999999999</v>
      </c>
      <c r="K22" s="6">
        <v>0.3</v>
      </c>
      <c r="L22" s="5">
        <f t="shared" si="0"/>
        <v>1.3590679775324743</v>
      </c>
      <c r="M22" s="35">
        <f t="shared" si="1"/>
        <v>0.36513144394269065</v>
      </c>
    </row>
    <row r="23" spans="1:13" x14ac:dyDescent="0.2">
      <c r="A23" s="15">
        <v>1</v>
      </c>
      <c r="B23" s="15"/>
      <c r="C23" s="6">
        <v>27.694658119658211</v>
      </c>
      <c r="D23" s="6">
        <v>7.4894708493393098</v>
      </c>
      <c r="E23" s="5">
        <v>5.3632330827067669</v>
      </c>
      <c r="F23" s="5">
        <v>8.06</v>
      </c>
      <c r="G23" s="6">
        <v>10.8</v>
      </c>
      <c r="H23" s="5">
        <v>0.2303</v>
      </c>
      <c r="I23" s="5">
        <v>4.48E-2</v>
      </c>
      <c r="J23" s="6">
        <v>11.408200000000001</v>
      </c>
      <c r="K23" s="6">
        <v>0.3</v>
      </c>
      <c r="L23" s="5">
        <f t="shared" si="0"/>
        <v>1.5232317782512479</v>
      </c>
      <c r="M23" s="35">
        <f t="shared" si="1"/>
        <v>0.40873370173751689</v>
      </c>
    </row>
    <row r="24" spans="1:13" x14ac:dyDescent="0.2">
      <c r="A24" s="15">
        <v>1</v>
      </c>
      <c r="B24" s="15"/>
      <c r="C24" s="6">
        <v>27.694658119658211</v>
      </c>
      <c r="D24" s="6">
        <v>7.4894708493393098</v>
      </c>
      <c r="E24" s="5">
        <v>2.9483709273182965</v>
      </c>
      <c r="F24" s="5">
        <v>8.65</v>
      </c>
      <c r="G24" s="6">
        <v>12.2</v>
      </c>
      <c r="H24" s="5">
        <v>0.1265</v>
      </c>
      <c r="I24" s="5">
        <v>2.5899999999999999E-2</v>
      </c>
      <c r="J24" s="6">
        <v>12.6965</v>
      </c>
      <c r="K24" s="6">
        <v>0.2</v>
      </c>
      <c r="L24" s="5">
        <f t="shared" si="0"/>
        <v>1.6952466009157421</v>
      </c>
      <c r="M24" s="35">
        <f t="shared" si="1"/>
        <v>0.45348823627270246</v>
      </c>
    </row>
    <row r="25" spans="1:13" x14ac:dyDescent="0.2">
      <c r="A25" s="15">
        <v>1</v>
      </c>
      <c r="B25" s="15"/>
      <c r="C25" s="6">
        <v>27.694658119658211</v>
      </c>
      <c r="D25" s="6">
        <v>7.4894708493393098</v>
      </c>
      <c r="E25" s="5">
        <v>2.608421052631579</v>
      </c>
      <c r="F25" s="5">
        <v>8.26</v>
      </c>
      <c r="G25" s="6">
        <v>11.5</v>
      </c>
      <c r="H25" s="5">
        <v>0.19500000000000001</v>
      </c>
      <c r="I25" s="5">
        <v>3.78E-2</v>
      </c>
      <c r="J25" s="6">
        <v>12.1633</v>
      </c>
      <c r="K25" s="6">
        <v>0.3</v>
      </c>
      <c r="L25" s="5">
        <f t="shared" si="0"/>
        <v>1.6240533202786944</v>
      </c>
      <c r="M25" s="35">
        <f t="shared" si="1"/>
        <v>0.43553563530585337</v>
      </c>
    </row>
    <row r="26" spans="1:13" x14ac:dyDescent="0.2">
      <c r="A26" s="21">
        <v>1</v>
      </c>
      <c r="B26" s="21"/>
      <c r="C26" s="9">
        <v>27.694658119658211</v>
      </c>
      <c r="D26" s="9">
        <v>7.4894708493393098</v>
      </c>
      <c r="E26" s="8">
        <v>3.6952380952380954</v>
      </c>
      <c r="F26" s="8">
        <v>7.76</v>
      </c>
      <c r="G26" s="9">
        <v>10.4</v>
      </c>
      <c r="H26" s="8">
        <v>0.2833</v>
      </c>
      <c r="I26" s="8">
        <v>5.45E-2</v>
      </c>
      <c r="J26" s="9">
        <v>11.045999999999999</v>
      </c>
      <c r="K26" s="9">
        <v>0.5</v>
      </c>
      <c r="L26" s="8">
        <f t="shared" si="0"/>
        <v>1.4748705512318581</v>
      </c>
      <c r="M26" s="36">
        <f t="shared" si="1"/>
        <v>0.39946982417171401</v>
      </c>
    </row>
    <row r="27" spans="1:13" x14ac:dyDescent="0.2">
      <c r="A27" s="15">
        <v>1</v>
      </c>
      <c r="B27" s="15" t="s">
        <v>20</v>
      </c>
      <c r="C27" s="22">
        <v>27.694658119658211</v>
      </c>
      <c r="D27" s="22">
        <v>7.4894708493393098</v>
      </c>
      <c r="E27" s="23">
        <v>5.9296240601503758</v>
      </c>
      <c r="F27" s="24">
        <v>4.96</v>
      </c>
      <c r="G27" s="24">
        <v>12.3</v>
      </c>
      <c r="H27" s="23">
        <v>0.77580000000000005</v>
      </c>
      <c r="I27" s="23">
        <v>0.1469</v>
      </c>
      <c r="J27" s="6"/>
      <c r="K27" s="6"/>
      <c r="L27" s="5"/>
    </row>
    <row r="28" spans="1:13" x14ac:dyDescent="0.2">
      <c r="A28" s="21">
        <v>1</v>
      </c>
      <c r="B28" s="21" t="s">
        <v>20</v>
      </c>
      <c r="C28" s="25">
        <v>27.694658119658211</v>
      </c>
      <c r="D28" s="25">
        <v>7.4894708493393098</v>
      </c>
      <c r="E28" s="26">
        <v>6.5110526315789485</v>
      </c>
      <c r="F28" s="27">
        <v>6.23</v>
      </c>
      <c r="G28" s="27">
        <v>9.6999999999999993</v>
      </c>
      <c r="H28" s="26">
        <v>0.55200000000000005</v>
      </c>
      <c r="I28" s="26">
        <v>0.1043</v>
      </c>
      <c r="J28" s="9"/>
      <c r="K28" s="9"/>
      <c r="L28" s="8"/>
      <c r="M28" s="37"/>
    </row>
    <row r="29" spans="1:13" x14ac:dyDescent="0.2">
      <c r="A29" s="15"/>
      <c r="B29" s="15"/>
      <c r="H29" s="5"/>
      <c r="I29" s="5"/>
      <c r="J29" s="6"/>
      <c r="K29" s="6"/>
      <c r="L29" s="5"/>
    </row>
    <row r="30" spans="1:13" x14ac:dyDescent="0.2">
      <c r="A30" s="28">
        <v>2</v>
      </c>
      <c r="B30" s="28"/>
      <c r="C30" s="6">
        <v>27.82032167832174</v>
      </c>
      <c r="D30" s="6">
        <v>21.966787401707215</v>
      </c>
      <c r="E30" s="5">
        <v>1.6666917293233083</v>
      </c>
      <c r="F30" s="18">
        <v>8.2100000000000009</v>
      </c>
      <c r="G30" s="19">
        <v>32</v>
      </c>
      <c r="H30" s="5">
        <v>0.19639999999999999</v>
      </c>
      <c r="I30" s="5">
        <v>2.58E-2</v>
      </c>
      <c r="J30" s="6">
        <v>36.570300000000003</v>
      </c>
      <c r="K30" s="6">
        <v>0.98519999999999996</v>
      </c>
      <c r="L30" s="5">
        <f t="shared" ref="L30:L50" si="2">J30/D30</f>
        <v>1.664799651002123</v>
      </c>
      <c r="M30" s="35">
        <f>L30*SQRT((K30/J30)^2+(2.4/D30)^2)</f>
        <v>0.18733692697054224</v>
      </c>
    </row>
    <row r="31" spans="1:13" x14ac:dyDescent="0.2">
      <c r="A31" s="28">
        <v>2</v>
      </c>
      <c r="B31" s="28"/>
      <c r="C31" s="6">
        <v>27.82032167832174</v>
      </c>
      <c r="D31" s="6">
        <v>21.966787401707215</v>
      </c>
      <c r="E31" s="5">
        <v>1.3514285714285714</v>
      </c>
      <c r="F31" s="5">
        <v>8.17</v>
      </c>
      <c r="G31" s="6">
        <v>31.3</v>
      </c>
      <c r="H31" s="5">
        <v>0.20319999999999999</v>
      </c>
      <c r="I31" s="5">
        <v>2.6700000000000002E-2</v>
      </c>
      <c r="J31" s="6">
        <v>35.889499999999998</v>
      </c>
      <c r="K31" s="6">
        <v>0.99809999999999999</v>
      </c>
      <c r="L31" s="5">
        <f t="shared" si="2"/>
        <v>1.6338074085977059</v>
      </c>
      <c r="M31" s="35">
        <f t="shared" ref="M31:M73" si="3">L31*SQRT((K31/J31)^2+(2.4/D31)^2)</f>
        <v>0.18419507858803638</v>
      </c>
    </row>
    <row r="32" spans="1:13" x14ac:dyDescent="0.2">
      <c r="A32" s="28">
        <v>2</v>
      </c>
      <c r="B32" s="28"/>
      <c r="C32" s="6">
        <v>27.82032167832174</v>
      </c>
      <c r="D32" s="6">
        <v>21.966787401707215</v>
      </c>
      <c r="E32" s="5">
        <v>1.2505263157894737</v>
      </c>
      <c r="F32" s="18">
        <v>7.56</v>
      </c>
      <c r="G32" s="19">
        <v>46.3</v>
      </c>
      <c r="H32" s="5">
        <v>0.30680000000000002</v>
      </c>
      <c r="I32" s="5">
        <v>3.8300000000000001E-2</v>
      </c>
      <c r="J32" s="6">
        <v>61.011899999999997</v>
      </c>
      <c r="K32" s="6">
        <v>2.9958</v>
      </c>
      <c r="L32" s="5">
        <f t="shared" si="2"/>
        <v>2.7774612137985311</v>
      </c>
      <c r="M32" s="35">
        <f t="shared" si="3"/>
        <v>0.33269112497666203</v>
      </c>
    </row>
    <row r="33" spans="1:13" x14ac:dyDescent="0.2">
      <c r="A33" s="28">
        <v>2</v>
      </c>
      <c r="B33" s="28"/>
      <c r="C33" s="6">
        <v>27.82032167832174</v>
      </c>
      <c r="D33" s="6">
        <v>21.966787401707215</v>
      </c>
      <c r="E33" s="5">
        <v>2.2229323308270676</v>
      </c>
      <c r="F33" s="18">
        <v>8.1</v>
      </c>
      <c r="G33" s="19">
        <v>31.8</v>
      </c>
      <c r="H33" s="5">
        <v>0.21510000000000001</v>
      </c>
      <c r="I33" s="5">
        <v>2.7799999999999998E-2</v>
      </c>
      <c r="J33" s="6">
        <v>36.874699999999997</v>
      </c>
      <c r="K33" s="6">
        <v>1.0908</v>
      </c>
      <c r="L33" s="5">
        <f t="shared" si="2"/>
        <v>1.6786569344743678</v>
      </c>
      <c r="M33" s="35">
        <f t="shared" si="3"/>
        <v>0.19000654937284817</v>
      </c>
    </row>
    <row r="34" spans="1:13" x14ac:dyDescent="0.2">
      <c r="A34" s="28">
        <v>2</v>
      </c>
      <c r="B34" s="28"/>
      <c r="C34" s="6">
        <v>27.82032167832174</v>
      </c>
      <c r="D34" s="6">
        <v>21.966787401707215</v>
      </c>
      <c r="E34" s="5">
        <v>7.4273684210526314</v>
      </c>
      <c r="F34" s="5">
        <v>7.84</v>
      </c>
      <c r="G34" s="6">
        <v>30</v>
      </c>
      <c r="H34" s="5">
        <v>0.2591</v>
      </c>
      <c r="I34" s="5">
        <v>3.2899999999999999E-2</v>
      </c>
      <c r="J34" s="6">
        <v>35.855699999999999</v>
      </c>
      <c r="K34" s="6">
        <v>1.3115000000000001</v>
      </c>
      <c r="L34" s="5">
        <f t="shared" si="2"/>
        <v>1.6322687220623515</v>
      </c>
      <c r="M34" s="35">
        <f t="shared" si="3"/>
        <v>0.18806349508555631</v>
      </c>
    </row>
    <row r="35" spans="1:13" x14ac:dyDescent="0.2">
      <c r="A35" s="28">
        <v>2</v>
      </c>
      <c r="B35" s="28"/>
      <c r="C35" s="6">
        <v>27.82032167832174</v>
      </c>
      <c r="D35" s="6">
        <v>21.966787401707215</v>
      </c>
      <c r="E35" s="5">
        <v>3.3221052631578947</v>
      </c>
      <c r="F35" s="5">
        <v>7.89</v>
      </c>
      <c r="G35" s="6">
        <v>30.7</v>
      </c>
      <c r="H35" s="5">
        <v>0.25069999999999998</v>
      </c>
      <c r="I35" s="5">
        <v>3.2000000000000001E-2</v>
      </c>
      <c r="J35" s="6">
        <v>36.531999999999996</v>
      </c>
      <c r="K35" s="6">
        <v>1.2848999999999999</v>
      </c>
      <c r="L35" s="5">
        <f t="shared" si="2"/>
        <v>1.6630561097505228</v>
      </c>
      <c r="M35" s="35">
        <f t="shared" si="3"/>
        <v>0.19088163126944394</v>
      </c>
    </row>
    <row r="36" spans="1:13" x14ac:dyDescent="0.2">
      <c r="A36" s="28">
        <v>2</v>
      </c>
      <c r="B36" s="28"/>
      <c r="C36" s="6">
        <v>27.82032167832174</v>
      </c>
      <c r="D36" s="6">
        <v>21.966787401707215</v>
      </c>
      <c r="E36" s="5">
        <v>3.5708646616541353</v>
      </c>
      <c r="F36" s="5">
        <v>7.85</v>
      </c>
      <c r="G36" s="6">
        <v>31.1</v>
      </c>
      <c r="H36" s="5">
        <v>0.2576</v>
      </c>
      <c r="I36" s="5">
        <v>3.2899999999999999E-2</v>
      </c>
      <c r="J36" s="6">
        <v>37.293900000000001</v>
      </c>
      <c r="K36" s="6">
        <v>1.37</v>
      </c>
      <c r="L36" s="5">
        <f t="shared" si="2"/>
        <v>1.6977402893743849</v>
      </c>
      <c r="M36" s="35">
        <f t="shared" si="3"/>
        <v>0.19569222447900464</v>
      </c>
    </row>
    <row r="37" spans="1:13" x14ac:dyDescent="0.2">
      <c r="A37" s="28">
        <v>2</v>
      </c>
      <c r="B37" s="28"/>
      <c r="C37" s="6">
        <v>27.82032167832174</v>
      </c>
      <c r="D37" s="6">
        <v>21.966787401707215</v>
      </c>
      <c r="E37" s="5">
        <v>9.8742857142857137</v>
      </c>
      <c r="F37" s="20">
        <v>6.84</v>
      </c>
      <c r="G37" s="6">
        <v>27.1</v>
      </c>
      <c r="H37" s="5">
        <v>0.4294</v>
      </c>
      <c r="I37" s="5">
        <v>5.3100000000000001E-2</v>
      </c>
      <c r="J37" s="6">
        <v>37.642600000000002</v>
      </c>
      <c r="K37" s="6">
        <v>3.0108000000000001</v>
      </c>
      <c r="L37" s="5">
        <f t="shared" si="2"/>
        <v>1.7136142537198904</v>
      </c>
      <c r="M37" s="35">
        <f t="shared" si="3"/>
        <v>0.23203030797628818</v>
      </c>
    </row>
    <row r="38" spans="1:13" x14ac:dyDescent="0.2">
      <c r="A38" s="28">
        <v>2</v>
      </c>
      <c r="B38" s="28"/>
      <c r="C38" s="6">
        <v>27.82032167832174</v>
      </c>
      <c r="D38" s="6">
        <v>21.966787401707215</v>
      </c>
      <c r="E38" s="5">
        <v>4.9646616541353383</v>
      </c>
      <c r="F38" s="5">
        <v>7.1</v>
      </c>
      <c r="G38" s="6">
        <v>28.3</v>
      </c>
      <c r="H38" s="5">
        <v>0.38500000000000001</v>
      </c>
      <c r="I38" s="5">
        <v>4.7800000000000002E-2</v>
      </c>
      <c r="J38" s="6">
        <v>37.786700000000003</v>
      </c>
      <c r="K38" s="6">
        <v>2.4777</v>
      </c>
      <c r="L38" s="5">
        <f t="shared" si="2"/>
        <v>1.7201741569667715</v>
      </c>
      <c r="M38" s="35">
        <f t="shared" si="3"/>
        <v>0.21918796257178108</v>
      </c>
    </row>
    <row r="39" spans="1:13" x14ac:dyDescent="0.2">
      <c r="A39" s="28">
        <v>2</v>
      </c>
      <c r="B39" s="28"/>
      <c r="C39" s="6">
        <v>27.82032167832174</v>
      </c>
      <c r="D39" s="6">
        <v>21.966787401707215</v>
      </c>
      <c r="E39" s="5">
        <v>6.0507518796992485</v>
      </c>
      <c r="F39" s="5">
        <v>8.6999999999999993</v>
      </c>
      <c r="G39" s="6">
        <v>33.5</v>
      </c>
      <c r="H39" s="5">
        <v>0.113</v>
      </c>
      <c r="I39" s="5">
        <v>1.7100000000000001E-2</v>
      </c>
      <c r="J39" s="6">
        <v>36.070799999999998</v>
      </c>
      <c r="K39" s="6">
        <v>0.63100000000000001</v>
      </c>
      <c r="L39" s="5">
        <f t="shared" si="2"/>
        <v>1.642060777498882</v>
      </c>
      <c r="M39" s="35">
        <f t="shared" si="3"/>
        <v>0.18168984085249348</v>
      </c>
    </row>
    <row r="40" spans="1:13" x14ac:dyDescent="0.2">
      <c r="A40" s="28">
        <v>2</v>
      </c>
      <c r="B40" s="28"/>
      <c r="C40" s="6">
        <v>27.82032167832174</v>
      </c>
      <c r="D40" s="6">
        <v>21.966787401707215</v>
      </c>
      <c r="E40" s="5">
        <v>13.243308270676694</v>
      </c>
      <c r="F40" s="5">
        <v>7.16</v>
      </c>
      <c r="G40" s="6">
        <v>26.8</v>
      </c>
      <c r="H40" s="5">
        <v>0.37459999999999999</v>
      </c>
      <c r="I40" s="5">
        <v>4.65E-2</v>
      </c>
      <c r="J40" s="6">
        <v>34.957099999999997</v>
      </c>
      <c r="K40" s="6">
        <v>2.1560999999999999</v>
      </c>
      <c r="L40" s="5">
        <f t="shared" si="2"/>
        <v>1.5913615113916566</v>
      </c>
      <c r="M40" s="35">
        <f t="shared" si="3"/>
        <v>0.19965767546642252</v>
      </c>
    </row>
    <row r="41" spans="1:13" x14ac:dyDescent="0.2">
      <c r="A41" s="28">
        <v>2</v>
      </c>
      <c r="B41" s="28"/>
      <c r="C41" s="6">
        <v>27.82032167832174</v>
      </c>
      <c r="D41" s="6">
        <v>21.966787401707215</v>
      </c>
      <c r="E41" s="5">
        <v>4.8</v>
      </c>
      <c r="F41" s="5">
        <v>7.6</v>
      </c>
      <c r="G41" s="6">
        <v>28.9</v>
      </c>
      <c r="H41" s="5">
        <v>0.30009999999999998</v>
      </c>
      <c r="I41" s="5">
        <v>3.7699999999999997E-2</v>
      </c>
      <c r="J41" s="6">
        <v>35.616700000000002</v>
      </c>
      <c r="K41" s="6">
        <v>1.5723</v>
      </c>
      <c r="L41" s="5">
        <f t="shared" si="2"/>
        <v>1.6213886604662064</v>
      </c>
      <c r="M41" s="35">
        <f t="shared" si="3"/>
        <v>0.19106002175922518</v>
      </c>
    </row>
    <row r="42" spans="1:13" x14ac:dyDescent="0.2">
      <c r="A42" s="28">
        <v>2</v>
      </c>
      <c r="B42" s="28"/>
      <c r="C42" s="6">
        <v>27.82032167832174</v>
      </c>
      <c r="D42" s="6">
        <v>21.966787401707215</v>
      </c>
      <c r="E42" s="5">
        <v>3.1240601503759402</v>
      </c>
      <c r="F42" s="5">
        <v>8.31</v>
      </c>
      <c r="G42" s="6">
        <v>32.4</v>
      </c>
      <c r="H42" s="5">
        <v>0.17929999999999999</v>
      </c>
      <c r="I42" s="5">
        <v>2.3800000000000002E-2</v>
      </c>
      <c r="J42" s="6">
        <v>36.568899999999999</v>
      </c>
      <c r="K42" s="6">
        <v>0.89959999999999996</v>
      </c>
      <c r="L42" s="5">
        <f t="shared" si="2"/>
        <v>1.6647359184237354</v>
      </c>
      <c r="M42" s="35">
        <f t="shared" si="3"/>
        <v>0.18643561262926808</v>
      </c>
    </row>
    <row r="43" spans="1:13" x14ac:dyDescent="0.2">
      <c r="A43" s="28">
        <v>2</v>
      </c>
      <c r="B43" s="28"/>
      <c r="C43" s="6">
        <v>27.82032167832174</v>
      </c>
      <c r="D43" s="6">
        <v>21.966787401707215</v>
      </c>
      <c r="E43" s="5">
        <v>4.04</v>
      </c>
      <c r="F43" s="5">
        <v>8.08</v>
      </c>
      <c r="G43" s="6">
        <v>28.8</v>
      </c>
      <c r="H43" s="5">
        <v>0.21859999999999999</v>
      </c>
      <c r="I43" s="5">
        <v>2.8299999999999999E-2</v>
      </c>
      <c r="J43" s="6">
        <v>33.1327</v>
      </c>
      <c r="K43" s="6">
        <v>0.98399999999999999</v>
      </c>
      <c r="L43" s="5">
        <f t="shared" si="2"/>
        <v>1.5083088570987395</v>
      </c>
      <c r="M43" s="35">
        <f t="shared" si="3"/>
        <v>0.1707713164555355</v>
      </c>
    </row>
    <row r="44" spans="1:13" x14ac:dyDescent="0.2">
      <c r="A44" s="28">
        <v>2</v>
      </c>
      <c r="B44" s="28"/>
      <c r="C44" s="6">
        <v>27.82032167832174</v>
      </c>
      <c r="D44" s="6">
        <v>21.966787401707215</v>
      </c>
      <c r="E44" s="5">
        <v>5.7212030075187981</v>
      </c>
      <c r="F44" s="5">
        <v>7.46</v>
      </c>
      <c r="G44" s="6">
        <v>26.1</v>
      </c>
      <c r="H44" s="5">
        <v>0.32390000000000002</v>
      </c>
      <c r="I44" s="5">
        <v>4.0300000000000002E-2</v>
      </c>
      <c r="J44" s="6">
        <v>32.255400000000002</v>
      </c>
      <c r="K44" s="6">
        <v>1.5736000000000001</v>
      </c>
      <c r="L44" s="5">
        <f t="shared" si="2"/>
        <v>1.4683712920849399</v>
      </c>
      <c r="M44" s="35">
        <f t="shared" si="3"/>
        <v>0.17569526167766658</v>
      </c>
    </row>
    <row r="45" spans="1:13" x14ac:dyDescent="0.2">
      <c r="A45" s="28">
        <v>2</v>
      </c>
      <c r="B45" s="28"/>
      <c r="C45" s="6">
        <v>27.82032167832174</v>
      </c>
      <c r="D45" s="6">
        <v>21.966787401707215</v>
      </c>
      <c r="E45" s="5">
        <v>2.1320300751879704</v>
      </c>
      <c r="F45" s="5">
        <v>8.34</v>
      </c>
      <c r="G45" s="6">
        <v>30.8</v>
      </c>
      <c r="H45" s="5">
        <v>0.17430000000000001</v>
      </c>
      <c r="I45" s="5">
        <v>2.3300000000000001E-2</v>
      </c>
      <c r="J45" s="6">
        <v>34.490900000000003</v>
      </c>
      <c r="K45" s="6">
        <v>0.82150000000000001</v>
      </c>
      <c r="L45" s="5">
        <f t="shared" si="2"/>
        <v>1.5701385627886324</v>
      </c>
      <c r="M45" s="35">
        <f t="shared" si="3"/>
        <v>0.17557583799217955</v>
      </c>
    </row>
    <row r="46" spans="1:13" x14ac:dyDescent="0.2">
      <c r="A46" s="28">
        <v>2</v>
      </c>
      <c r="B46" s="28"/>
      <c r="C46" s="6">
        <v>27.82032167832174</v>
      </c>
      <c r="D46" s="6">
        <v>21.966787401707215</v>
      </c>
      <c r="E46" s="5">
        <v>5.8345864661654137</v>
      </c>
      <c r="F46" s="5">
        <v>7.76</v>
      </c>
      <c r="G46" s="6">
        <v>31.2</v>
      </c>
      <c r="H46" s="5">
        <v>0.27310000000000001</v>
      </c>
      <c r="I46" s="5">
        <v>3.4500000000000003E-2</v>
      </c>
      <c r="J46" s="6">
        <v>37.9435</v>
      </c>
      <c r="K46" s="6">
        <v>1.4891000000000001</v>
      </c>
      <c r="L46" s="5">
        <f t="shared" si="2"/>
        <v>1.727312205746167</v>
      </c>
      <c r="M46" s="35">
        <f t="shared" si="3"/>
        <v>0.20052469750234234</v>
      </c>
    </row>
    <row r="47" spans="1:13" x14ac:dyDescent="0.2">
      <c r="A47" s="28">
        <v>2</v>
      </c>
      <c r="B47" s="28"/>
      <c r="C47" s="6">
        <v>27.82032167832174</v>
      </c>
      <c r="D47" s="6">
        <v>21.966787401707215</v>
      </c>
      <c r="E47" s="5">
        <v>2.807017543859649</v>
      </c>
      <c r="F47" s="5">
        <v>8</v>
      </c>
      <c r="G47" s="6">
        <v>28.7</v>
      </c>
      <c r="H47" s="5">
        <v>0.2321</v>
      </c>
      <c r="I47" s="5">
        <v>0.03</v>
      </c>
      <c r="J47" s="6">
        <v>33.352600000000002</v>
      </c>
      <c r="K47" s="6">
        <v>1.0682</v>
      </c>
      <c r="L47" s="5">
        <f t="shared" si="2"/>
        <v>1.5183194242325988</v>
      </c>
      <c r="M47" s="35">
        <f t="shared" si="3"/>
        <v>0.17286585387635936</v>
      </c>
    </row>
    <row r="48" spans="1:13" x14ac:dyDescent="0.2">
      <c r="A48" s="28">
        <v>2</v>
      </c>
      <c r="B48" s="28"/>
      <c r="C48" s="6">
        <v>27.82032167832174</v>
      </c>
      <c r="D48" s="6">
        <v>21.966787401707215</v>
      </c>
      <c r="E48" s="5">
        <v>2.4259398496240601</v>
      </c>
      <c r="F48" s="5">
        <v>7.17</v>
      </c>
      <c r="G48" s="6">
        <v>27.3</v>
      </c>
      <c r="H48" s="5">
        <v>0.37330000000000002</v>
      </c>
      <c r="I48" s="5">
        <v>4.6600000000000003E-2</v>
      </c>
      <c r="J48" s="6">
        <v>35.719900000000003</v>
      </c>
      <c r="K48" s="6">
        <v>2.1991999999999998</v>
      </c>
      <c r="L48" s="5">
        <f t="shared" si="2"/>
        <v>1.6260866619587679</v>
      </c>
      <c r="M48" s="35">
        <f t="shared" si="3"/>
        <v>0.20392611060258053</v>
      </c>
    </row>
    <row r="49" spans="1:13" x14ac:dyDescent="0.2">
      <c r="A49" s="28">
        <v>2</v>
      </c>
      <c r="B49" s="28"/>
      <c r="C49" s="6">
        <v>27.82032167832174</v>
      </c>
      <c r="D49" s="6">
        <v>21.966787401707215</v>
      </c>
      <c r="E49" s="5">
        <v>3.757894736842105</v>
      </c>
      <c r="F49" s="5">
        <v>8.33</v>
      </c>
      <c r="G49" s="6">
        <v>32.6</v>
      </c>
      <c r="H49" s="5">
        <v>0.17599999999999999</v>
      </c>
      <c r="I49" s="5">
        <v>2.3599999999999999E-2</v>
      </c>
      <c r="J49" s="6">
        <v>36.720399999999998</v>
      </c>
      <c r="K49" s="6">
        <v>0.88919999999999999</v>
      </c>
      <c r="L49" s="5">
        <f t="shared" si="2"/>
        <v>1.671632693870664</v>
      </c>
      <c r="M49" s="35">
        <f t="shared" si="3"/>
        <v>0.18706777708456163</v>
      </c>
    </row>
    <row r="50" spans="1:13" x14ac:dyDescent="0.2">
      <c r="A50" s="7">
        <v>2</v>
      </c>
      <c r="B50" s="7"/>
      <c r="C50" s="9">
        <v>27.82032167832174</v>
      </c>
      <c r="D50" s="9">
        <v>21.966787401707215</v>
      </c>
      <c r="E50" s="8">
        <v>1.6661152882205517</v>
      </c>
      <c r="F50" s="8">
        <v>7.73</v>
      </c>
      <c r="G50" s="9">
        <v>30</v>
      </c>
      <c r="H50" s="8">
        <v>0.27800000000000002</v>
      </c>
      <c r="I50" s="8">
        <v>3.5000000000000003E-2</v>
      </c>
      <c r="J50" s="9">
        <v>36.4465</v>
      </c>
      <c r="K50" s="9">
        <v>1.4574</v>
      </c>
      <c r="L50" s="8">
        <f t="shared" si="2"/>
        <v>1.6591638701418603</v>
      </c>
      <c r="M50" s="36">
        <f t="shared" si="3"/>
        <v>0.19303308100352462</v>
      </c>
    </row>
    <row r="51" spans="1:13" x14ac:dyDescent="0.2">
      <c r="A51" s="28"/>
      <c r="B51" s="28"/>
      <c r="C51" s="6"/>
      <c r="D51" s="6"/>
      <c r="E51" s="5"/>
      <c r="F51" s="5"/>
      <c r="G51" s="6"/>
      <c r="H51" s="5"/>
      <c r="I51" s="5"/>
      <c r="J51" s="6"/>
      <c r="K51" s="6"/>
      <c r="L51" s="5"/>
    </row>
    <row r="52" spans="1:13" x14ac:dyDescent="0.2">
      <c r="A52" s="15">
        <v>3</v>
      </c>
      <c r="B52" s="15"/>
      <c r="C52" s="39">
        <v>27.698038073038163</v>
      </c>
      <c r="D52" s="39">
        <v>44.378213251354126</v>
      </c>
      <c r="E52" s="41">
        <v>16.511278195488721</v>
      </c>
      <c r="F52" s="41">
        <v>7.2</v>
      </c>
      <c r="G52" s="39">
        <v>53.8</v>
      </c>
      <c r="H52" s="41">
        <v>0.49</v>
      </c>
      <c r="I52" s="41">
        <v>0.1103</v>
      </c>
      <c r="J52" s="39">
        <v>75.286600000000007</v>
      </c>
      <c r="K52" s="39">
        <v>16.935700000000001</v>
      </c>
      <c r="L52" s="41">
        <v>1.5684873308406542</v>
      </c>
      <c r="M52" s="35">
        <f t="shared" si="3"/>
        <v>0.36288400755553474</v>
      </c>
    </row>
    <row r="53" spans="1:13" x14ac:dyDescent="0.2">
      <c r="A53" s="15">
        <v>3</v>
      </c>
      <c r="B53" s="15"/>
      <c r="C53" s="39">
        <v>27.698038073038163</v>
      </c>
      <c r="D53" s="39">
        <v>44.378213251354126</v>
      </c>
      <c r="E53" s="41">
        <v>9.6812030075187963</v>
      </c>
      <c r="F53" s="41">
        <v>8.6999999999999993</v>
      </c>
      <c r="G53" s="39">
        <v>66.7</v>
      </c>
      <c r="H53" s="41">
        <v>0.16500000000000001</v>
      </c>
      <c r="I53" s="41">
        <v>5.5500000000000001E-2</v>
      </c>
      <c r="J53" s="39">
        <v>73.186199999999999</v>
      </c>
      <c r="K53" s="39">
        <v>4.2073</v>
      </c>
      <c r="L53" s="41">
        <v>1.5712246330073467</v>
      </c>
      <c r="M53" s="35">
        <f t="shared" si="3"/>
        <v>0.12401269093015865</v>
      </c>
    </row>
    <row r="54" spans="1:13" x14ac:dyDescent="0.2">
      <c r="A54" s="15">
        <v>3</v>
      </c>
      <c r="B54" s="15"/>
      <c r="C54" s="39">
        <v>27.698038073038163</v>
      </c>
      <c r="D54" s="39">
        <v>44.378213251354126</v>
      </c>
      <c r="E54" s="41">
        <v>12.077593984962405</v>
      </c>
      <c r="F54" s="41">
        <v>8.2799999999999994</v>
      </c>
      <c r="G54" s="39">
        <v>65.7</v>
      </c>
      <c r="H54" s="41">
        <v>0.26690000000000003</v>
      </c>
      <c r="I54" s="41">
        <v>8.1900000000000001E-2</v>
      </c>
      <c r="J54" s="39">
        <v>77.599199999999996</v>
      </c>
      <c r="K54" s="39">
        <v>8.2072000000000003</v>
      </c>
      <c r="L54" s="41">
        <v>1.6434342914922433</v>
      </c>
      <c r="M54" s="35">
        <f t="shared" si="3"/>
        <v>0.19522124243936659</v>
      </c>
    </row>
    <row r="55" spans="1:13" x14ac:dyDescent="0.2">
      <c r="A55" s="15">
        <v>3</v>
      </c>
      <c r="B55" s="15"/>
      <c r="C55" s="39">
        <v>27.698038073038163</v>
      </c>
      <c r="D55" s="39">
        <v>44.378213251354126</v>
      </c>
      <c r="E55" s="41">
        <v>5.3798496240601512</v>
      </c>
      <c r="F55" s="41">
        <v>8.32</v>
      </c>
      <c r="G55" s="39">
        <v>63.8</v>
      </c>
      <c r="H55" s="41">
        <v>0.2576</v>
      </c>
      <c r="I55" s="41">
        <v>7.9699999999999993E-2</v>
      </c>
      <c r="J55" s="39">
        <v>74.433499999999995</v>
      </c>
      <c r="K55" s="39">
        <v>7.6176000000000004</v>
      </c>
      <c r="L55" s="41">
        <v>1.5808874775884196</v>
      </c>
      <c r="M55" s="35">
        <f t="shared" si="3"/>
        <v>0.18298998819188919</v>
      </c>
    </row>
    <row r="56" spans="1:13" x14ac:dyDescent="0.2">
      <c r="A56" s="15">
        <v>3</v>
      </c>
      <c r="B56" s="15"/>
      <c r="C56" s="39">
        <v>27.698038073038163</v>
      </c>
      <c r="D56" s="39">
        <v>44.378213251354126</v>
      </c>
      <c r="E56" s="41">
        <v>6.8305263157894736</v>
      </c>
      <c r="F56" s="41">
        <v>8.82</v>
      </c>
      <c r="G56" s="39">
        <v>67.5</v>
      </c>
      <c r="H56" s="41">
        <v>0.13569999999999999</v>
      </c>
      <c r="I56" s="41">
        <v>4.7399999999999998E-2</v>
      </c>
      <c r="J56" s="39">
        <v>72.738900000000001</v>
      </c>
      <c r="K56" s="39">
        <v>3.3300999999999998</v>
      </c>
      <c r="L56" s="41">
        <v>1.5658033719857631</v>
      </c>
      <c r="M56" s="35">
        <f t="shared" si="3"/>
        <v>0.11094754076198446</v>
      </c>
    </row>
    <row r="57" spans="1:13" x14ac:dyDescent="0.2">
      <c r="A57" s="15">
        <v>3</v>
      </c>
      <c r="B57" s="15"/>
      <c r="C57" s="39">
        <v>27.698038073038163</v>
      </c>
      <c r="D57" s="39">
        <v>44.378213251354126</v>
      </c>
      <c r="E57" s="41">
        <v>4.5894736842105264</v>
      </c>
      <c r="F57" s="41">
        <v>7.63</v>
      </c>
      <c r="G57" s="39">
        <v>62.4</v>
      </c>
      <c r="H57" s="41">
        <v>0.41589999999999999</v>
      </c>
      <c r="I57" s="41">
        <v>0.1065</v>
      </c>
      <c r="J57" s="39">
        <v>84.130499999999998</v>
      </c>
      <c r="K57" s="39">
        <v>15.5581</v>
      </c>
      <c r="L57" s="41">
        <v>1.7397412216462942</v>
      </c>
      <c r="M57" s="35">
        <f t="shared" si="3"/>
        <v>0.3352023164597242</v>
      </c>
    </row>
    <row r="58" spans="1:13" x14ac:dyDescent="0.2">
      <c r="A58" s="15">
        <v>3</v>
      </c>
      <c r="B58" s="15"/>
      <c r="C58" s="39">
        <v>27.698038073038163</v>
      </c>
      <c r="D58" s="39">
        <v>44.378213251354126</v>
      </c>
      <c r="E58" s="41">
        <v>8.2603759398496255</v>
      </c>
      <c r="F58" s="42">
        <v>9.39</v>
      </c>
      <c r="G58" s="43">
        <v>72.400000000000006</v>
      </c>
      <c r="H58" s="41">
        <v>3.8E-3</v>
      </c>
      <c r="I58" s="41">
        <v>7.7000000000000002E-3</v>
      </c>
      <c r="J58" s="39">
        <v>72.545299999999997</v>
      </c>
      <c r="K58" s="39">
        <v>0.78900000000000003</v>
      </c>
      <c r="L58" s="41">
        <v>1.5669867122069236</v>
      </c>
      <c r="M58" s="35">
        <f t="shared" si="3"/>
        <v>8.6440260750893616E-2</v>
      </c>
    </row>
    <row r="59" spans="1:13" x14ac:dyDescent="0.2">
      <c r="A59" s="15">
        <v>3</v>
      </c>
      <c r="B59" s="15"/>
      <c r="C59" s="39">
        <v>27.698038073038163</v>
      </c>
      <c r="D59" s="39">
        <v>44.378213251354126</v>
      </c>
      <c r="E59" s="41">
        <v>12.334736842105263</v>
      </c>
      <c r="F59" s="42">
        <v>8.82</v>
      </c>
      <c r="G59" s="43">
        <v>69.599999999999994</v>
      </c>
      <c r="H59" s="41">
        <v>0.13550000000000001</v>
      </c>
      <c r="I59" s="41">
        <v>4.7199999999999999E-2</v>
      </c>
      <c r="J59" s="39">
        <v>75.174999999999997</v>
      </c>
      <c r="K59" s="39">
        <v>3.4567000000000001</v>
      </c>
      <c r="L59" s="41">
        <v>1.6160178021981824</v>
      </c>
      <c r="M59" s="35">
        <f t="shared" si="3"/>
        <v>0.11471516676820163</v>
      </c>
    </row>
    <row r="60" spans="1:13" x14ac:dyDescent="0.2">
      <c r="A60" s="15">
        <v>3</v>
      </c>
      <c r="B60" s="15"/>
      <c r="C60" s="39">
        <v>27.698038073038163</v>
      </c>
      <c r="D60" s="39">
        <v>44.378213251354126</v>
      </c>
      <c r="E60" s="41">
        <v>5.6571428571428566</v>
      </c>
      <c r="F60" s="41">
        <v>8.36</v>
      </c>
      <c r="G60" s="39">
        <v>65.599999999999994</v>
      </c>
      <c r="H60" s="41">
        <v>0.24779999999999999</v>
      </c>
      <c r="I60" s="41">
        <v>7.7399999999999997E-2</v>
      </c>
      <c r="J60" s="39">
        <v>76.273899999999998</v>
      </c>
      <c r="K60" s="39">
        <v>7.2748999999999997</v>
      </c>
      <c r="L60" s="41">
        <v>1.6203950878432474</v>
      </c>
      <c r="M60" s="35">
        <f t="shared" si="3"/>
        <v>0.17766649873970436</v>
      </c>
    </row>
    <row r="61" spans="1:13" x14ac:dyDescent="0.2">
      <c r="A61" s="15">
        <v>3</v>
      </c>
      <c r="B61" s="15"/>
      <c r="C61" s="39">
        <v>27.698038073038163</v>
      </c>
      <c r="D61" s="39">
        <v>44.378213251354126</v>
      </c>
      <c r="E61" s="41">
        <v>12.933834586466165</v>
      </c>
      <c r="F61" s="41">
        <v>9.4</v>
      </c>
      <c r="G61" s="39">
        <v>70.900000000000006</v>
      </c>
      <c r="H61" s="41">
        <v>3.0000000000000001E-3</v>
      </c>
      <c r="I61" s="41">
        <v>6.8999999999999999E-3</v>
      </c>
      <c r="J61" s="39">
        <v>71.005300000000005</v>
      </c>
      <c r="K61" s="39">
        <v>0.75480000000000003</v>
      </c>
      <c r="L61" s="41">
        <v>1.5340749957259294</v>
      </c>
      <c r="M61" s="35">
        <f t="shared" si="3"/>
        <v>8.4551212627334615E-2</v>
      </c>
    </row>
    <row r="62" spans="1:13" x14ac:dyDescent="0.2">
      <c r="A62" s="15">
        <v>3</v>
      </c>
      <c r="B62" s="15"/>
      <c r="C62" s="39">
        <v>27.698038073038163</v>
      </c>
      <c r="D62" s="39">
        <v>44.378213251354126</v>
      </c>
      <c r="E62" s="41">
        <v>6.0444360902255649</v>
      </c>
      <c r="F62" s="41">
        <v>7.62</v>
      </c>
      <c r="G62" s="39">
        <v>60.4</v>
      </c>
      <c r="H62" s="41">
        <v>0.41820000000000002</v>
      </c>
      <c r="I62" s="41">
        <v>0.10639999999999999</v>
      </c>
      <c r="J62" s="39">
        <v>80.819500000000005</v>
      </c>
      <c r="K62" s="39">
        <v>14.8744</v>
      </c>
      <c r="L62" s="41">
        <v>1.6736789982516274</v>
      </c>
      <c r="M62" s="35">
        <f t="shared" si="3"/>
        <v>0.32105490656841923</v>
      </c>
    </row>
    <row r="63" spans="1:13" x14ac:dyDescent="0.2">
      <c r="A63" s="15">
        <v>3</v>
      </c>
      <c r="B63" s="15"/>
      <c r="C63" s="39">
        <v>27.698038073038163</v>
      </c>
      <c r="D63" s="39">
        <v>44.378213251354126</v>
      </c>
      <c r="E63" s="41">
        <v>7.6869172932330825</v>
      </c>
      <c r="F63" s="41">
        <v>8.3800000000000008</v>
      </c>
      <c r="G63" s="39">
        <v>61.8</v>
      </c>
      <c r="H63" s="41">
        <v>0.2429</v>
      </c>
      <c r="I63" s="41">
        <v>7.6300000000000007E-2</v>
      </c>
      <c r="J63" s="39">
        <v>70.922899999999998</v>
      </c>
      <c r="K63" s="39">
        <v>6.7461000000000002</v>
      </c>
      <c r="L63" s="41">
        <v>1.5128057265375423</v>
      </c>
      <c r="M63" s="35">
        <f t="shared" si="3"/>
        <v>0.16552814002079905</v>
      </c>
    </row>
    <row r="64" spans="1:13" x14ac:dyDescent="0.2">
      <c r="A64" s="15">
        <v>3</v>
      </c>
      <c r="B64" s="15"/>
      <c r="C64" s="39">
        <v>27.698038073038163</v>
      </c>
      <c r="D64" s="39">
        <v>44.378213251354126</v>
      </c>
      <c r="E64" s="41">
        <v>8.7915789473684214</v>
      </c>
      <c r="F64" s="41">
        <v>8.1199999999999992</v>
      </c>
      <c r="G64" s="39">
        <v>67.900000000000006</v>
      </c>
      <c r="H64" s="41">
        <v>0.3049</v>
      </c>
      <c r="I64" s="41">
        <v>8.9599999999999999E-2</v>
      </c>
      <c r="J64" s="39">
        <v>83.502799999999993</v>
      </c>
      <c r="K64" s="39">
        <v>10.7735</v>
      </c>
      <c r="L64" s="41">
        <v>1.7515871991183412</v>
      </c>
      <c r="M64" s="35">
        <f t="shared" si="3"/>
        <v>0.24503931234965201</v>
      </c>
    </row>
    <row r="65" spans="1:13" x14ac:dyDescent="0.2">
      <c r="A65" s="15">
        <v>3</v>
      </c>
      <c r="B65" s="15"/>
      <c r="C65" s="39">
        <v>27.698038073038163</v>
      </c>
      <c r="D65" s="39">
        <v>44.378213251354126</v>
      </c>
      <c r="E65" s="41">
        <v>9.3482706766917278</v>
      </c>
      <c r="F65" s="41">
        <v>7.97</v>
      </c>
      <c r="G65" s="39">
        <v>62.2</v>
      </c>
      <c r="H65" s="41">
        <v>0.34029999999999999</v>
      </c>
      <c r="I65" s="41">
        <v>9.69E-2</v>
      </c>
      <c r="J65" s="39">
        <v>77.462000000000003</v>
      </c>
      <c r="K65" s="39">
        <v>11.1236</v>
      </c>
      <c r="L65" s="41">
        <v>1.624899266045277</v>
      </c>
      <c r="M65" s="35">
        <f t="shared" si="3"/>
        <v>0.2493353834828666</v>
      </c>
    </row>
    <row r="66" spans="1:13" x14ac:dyDescent="0.2">
      <c r="A66" s="15">
        <v>3</v>
      </c>
      <c r="B66" s="15"/>
      <c r="C66" s="39">
        <v>27.698038073038163</v>
      </c>
      <c r="D66" s="39">
        <v>44.378213251354126</v>
      </c>
      <c r="E66" s="41">
        <v>6.9685714285714289</v>
      </c>
      <c r="F66" s="41">
        <v>8.1300000000000008</v>
      </c>
      <c r="G66" s="39">
        <v>53.1</v>
      </c>
      <c r="H66" s="41">
        <v>0.3029</v>
      </c>
      <c r="I66" s="41">
        <v>8.9499999999999996E-2</v>
      </c>
      <c r="J66" s="39">
        <v>61.587000000000003</v>
      </c>
      <c r="K66" s="39">
        <v>7.2076000000000002</v>
      </c>
      <c r="L66" s="41">
        <v>1.3167333911873196</v>
      </c>
      <c r="M66" s="35">
        <f t="shared" si="3"/>
        <v>0.1697565562066875</v>
      </c>
    </row>
    <row r="67" spans="1:13" x14ac:dyDescent="0.2">
      <c r="A67" s="15">
        <v>3</v>
      </c>
      <c r="B67" s="15"/>
      <c r="C67" s="39">
        <v>27.698038073038163</v>
      </c>
      <c r="D67" s="39">
        <v>44.378213251354126</v>
      </c>
      <c r="E67" s="41">
        <v>5.8682706766917301</v>
      </c>
      <c r="F67" s="41">
        <v>8.1300000000000008</v>
      </c>
      <c r="G67" s="39">
        <v>62.9</v>
      </c>
      <c r="H67" s="41">
        <v>0.30280000000000001</v>
      </c>
      <c r="I67" s="41">
        <v>0.09</v>
      </c>
      <c r="J67" s="39">
        <v>75.916799999999995</v>
      </c>
      <c r="K67" s="39">
        <v>9.2769999999999992</v>
      </c>
      <c r="L67" s="41">
        <v>1.6026433048369797</v>
      </c>
      <c r="M67" s="35">
        <f t="shared" si="3"/>
        <v>0.21416402708895088</v>
      </c>
    </row>
    <row r="68" spans="1:13" x14ac:dyDescent="0.2">
      <c r="A68" s="15">
        <v>3</v>
      </c>
      <c r="B68" s="15"/>
      <c r="C68" s="39">
        <v>27.698038073038163</v>
      </c>
      <c r="D68" s="39">
        <v>44.378213251354126</v>
      </c>
      <c r="E68" s="41">
        <v>4.8115037593984962</v>
      </c>
      <c r="F68" s="41">
        <v>7.71</v>
      </c>
      <c r="G68" s="39">
        <v>62.6</v>
      </c>
      <c r="H68" s="41">
        <v>0.3987</v>
      </c>
      <c r="I68" s="41">
        <v>0.1047</v>
      </c>
      <c r="J68" s="39">
        <v>82.830799999999996</v>
      </c>
      <c r="K68" s="39">
        <v>14.501799999999999</v>
      </c>
      <c r="L68" s="41">
        <v>1.7184547113976298</v>
      </c>
      <c r="M68" s="35">
        <f t="shared" si="3"/>
        <v>0.31488919138297455</v>
      </c>
    </row>
    <row r="69" spans="1:13" x14ac:dyDescent="0.2">
      <c r="A69" s="15">
        <v>3</v>
      </c>
      <c r="B69" s="15"/>
      <c r="C69" s="39">
        <v>27.698038073038163</v>
      </c>
      <c r="D69" s="39">
        <v>44.378213251354126</v>
      </c>
      <c r="E69" s="41">
        <v>5.4512030075187976</v>
      </c>
      <c r="F69" s="41">
        <v>8.58</v>
      </c>
      <c r="G69" s="39">
        <v>67.3</v>
      </c>
      <c r="H69" s="41">
        <v>0.19470000000000001</v>
      </c>
      <c r="I69" s="41">
        <v>6.3600000000000004E-2</v>
      </c>
      <c r="J69" s="39">
        <v>75.423000000000002</v>
      </c>
      <c r="K69" s="39">
        <v>5.3023999999999996</v>
      </c>
      <c r="L69" s="41">
        <v>1.6127262007756109</v>
      </c>
      <c r="M69" s="35">
        <f t="shared" si="3"/>
        <v>0.14304349000899935</v>
      </c>
    </row>
    <row r="70" spans="1:13" x14ac:dyDescent="0.2">
      <c r="A70" s="15">
        <v>3</v>
      </c>
      <c r="B70" s="15"/>
      <c r="C70" s="39">
        <v>27.698038073038163</v>
      </c>
      <c r="D70" s="39">
        <v>44.378213251354126</v>
      </c>
      <c r="E70" s="41">
        <v>6.158345864661654</v>
      </c>
      <c r="F70" s="41">
        <v>8.0299999999999994</v>
      </c>
      <c r="G70" s="39">
        <v>68.3</v>
      </c>
      <c r="H70" s="41">
        <v>0.32590000000000002</v>
      </c>
      <c r="I70" s="41">
        <v>9.4E-2</v>
      </c>
      <c r="J70" s="39">
        <v>85.804100000000005</v>
      </c>
      <c r="K70" s="39">
        <v>12.0764</v>
      </c>
      <c r="L70" s="41">
        <v>1.7921957234651498</v>
      </c>
      <c r="M70" s="35">
        <f t="shared" si="3"/>
        <v>0.27022094333268759</v>
      </c>
    </row>
    <row r="71" spans="1:13" x14ac:dyDescent="0.2">
      <c r="A71" s="15">
        <v>3</v>
      </c>
      <c r="B71" s="15"/>
      <c r="C71" s="39">
        <v>27.698038073038163</v>
      </c>
      <c r="D71" s="39">
        <v>44.378213251354126</v>
      </c>
      <c r="E71" s="41">
        <v>4.2647368421052629</v>
      </c>
      <c r="F71" s="41">
        <v>7.77</v>
      </c>
      <c r="G71" s="39">
        <v>67</v>
      </c>
      <c r="H71" s="41">
        <v>0.38540000000000002</v>
      </c>
      <c r="I71" s="41">
        <v>0.10340000000000001</v>
      </c>
      <c r="J71" s="39">
        <v>89.208200000000005</v>
      </c>
      <c r="K71" s="39">
        <v>15.480700000000001</v>
      </c>
      <c r="L71" s="41">
        <v>1.843372197934722</v>
      </c>
      <c r="M71" s="35">
        <f t="shared" si="3"/>
        <v>0.3350626584972719</v>
      </c>
    </row>
    <row r="72" spans="1:13" x14ac:dyDescent="0.2">
      <c r="A72" s="15">
        <v>3</v>
      </c>
      <c r="B72" s="15"/>
      <c r="C72" s="39">
        <v>27.698038073038163</v>
      </c>
      <c r="D72" s="39">
        <v>44.378213251354126</v>
      </c>
      <c r="E72" s="41">
        <v>4.6000000000000005</v>
      </c>
      <c r="F72" s="41">
        <v>8.0500000000000007</v>
      </c>
      <c r="G72" s="39">
        <v>65.5</v>
      </c>
      <c r="H72" s="41">
        <v>0.3216</v>
      </c>
      <c r="I72" s="41">
        <v>9.2799999999999994E-2</v>
      </c>
      <c r="J72" s="39">
        <v>81.194100000000006</v>
      </c>
      <c r="K72" s="39">
        <v>10.994</v>
      </c>
      <c r="L72" s="41">
        <v>1.7017983411917152</v>
      </c>
      <c r="M72" s="35">
        <f t="shared" si="3"/>
        <v>0.24812974877159366</v>
      </c>
    </row>
    <row r="73" spans="1:13" x14ac:dyDescent="0.2">
      <c r="A73" s="21">
        <v>3</v>
      </c>
      <c r="B73" s="21"/>
      <c r="C73" s="40">
        <v>27.698038073038163</v>
      </c>
      <c r="D73" s="40">
        <v>44.378213251354126</v>
      </c>
      <c r="E73" s="49">
        <v>2.8655639097744361</v>
      </c>
      <c r="F73" s="49">
        <v>7.94</v>
      </c>
      <c r="G73" s="40">
        <v>64.400000000000006</v>
      </c>
      <c r="H73" s="49">
        <v>0.34710000000000002</v>
      </c>
      <c r="I73" s="49">
        <v>9.7900000000000001E-2</v>
      </c>
      <c r="J73" s="40">
        <v>81.5274</v>
      </c>
      <c r="K73" s="40">
        <v>12.143700000000001</v>
      </c>
      <c r="L73" s="49">
        <v>1.7017424289558385</v>
      </c>
      <c r="M73" s="36">
        <f t="shared" si="3"/>
        <v>0.26966857189569182</v>
      </c>
    </row>
    <row r="74" spans="1:13" x14ac:dyDescent="0.2">
      <c r="A74" s="29">
        <v>3</v>
      </c>
      <c r="B74" s="29" t="s">
        <v>20</v>
      </c>
      <c r="C74" s="45">
        <v>27.698038073038163</v>
      </c>
      <c r="D74" s="45">
        <v>44.378213251354126</v>
      </c>
      <c r="E74" s="46">
        <v>2.5359398496240608</v>
      </c>
      <c r="F74" s="46">
        <v>5.44</v>
      </c>
      <c r="G74" s="45">
        <v>45.7</v>
      </c>
      <c r="H74" s="46">
        <v>0.70579999999999998</v>
      </c>
      <c r="I74" s="46">
        <v>6.59E-2</v>
      </c>
      <c r="J74" s="39"/>
      <c r="K74" s="39"/>
      <c r="L74" s="41"/>
    </row>
    <row r="75" spans="1:13" x14ac:dyDescent="0.2">
      <c r="A75" s="29">
        <v>3</v>
      </c>
      <c r="B75" s="29" t="s">
        <v>20</v>
      </c>
      <c r="C75" s="45">
        <v>27.698038073038163</v>
      </c>
      <c r="D75" s="45">
        <v>44.378213251354126</v>
      </c>
      <c r="E75" s="46">
        <v>9.356315789473685</v>
      </c>
      <c r="F75" s="46">
        <v>6.13</v>
      </c>
      <c r="G75" s="45">
        <v>48.5</v>
      </c>
      <c r="H75" s="46">
        <v>0.65329999999999999</v>
      </c>
      <c r="I75" s="46">
        <v>8.6900000000000005E-2</v>
      </c>
      <c r="J75" s="39"/>
      <c r="K75" s="39"/>
      <c r="L75" s="41"/>
    </row>
    <row r="76" spans="1:13" x14ac:dyDescent="0.2">
      <c r="A76" s="29">
        <v>3</v>
      </c>
      <c r="B76" s="29" t="s">
        <v>20</v>
      </c>
      <c r="C76" s="45">
        <v>27.698038073038163</v>
      </c>
      <c r="D76" s="45">
        <v>44.378213251354126</v>
      </c>
      <c r="E76" s="46">
        <v>8.4</v>
      </c>
      <c r="F76" s="46">
        <v>5.32</v>
      </c>
      <c r="G76" s="45">
        <v>38.9</v>
      </c>
      <c r="H76" s="46">
        <v>0.71220000000000006</v>
      </c>
      <c r="I76" s="46">
        <v>6.3200000000000006E-2</v>
      </c>
      <c r="J76" s="39"/>
      <c r="K76" s="39"/>
      <c r="L76" s="41"/>
    </row>
    <row r="77" spans="1:13" x14ac:dyDescent="0.2">
      <c r="A77" s="29">
        <v>3</v>
      </c>
      <c r="B77" s="29" t="s">
        <v>20</v>
      </c>
      <c r="C77" s="45">
        <v>27.698038073038163</v>
      </c>
      <c r="D77" s="45">
        <v>44.378213251354126</v>
      </c>
      <c r="E77" s="46">
        <v>11.257894736842106</v>
      </c>
      <c r="F77" s="46">
        <v>6.9</v>
      </c>
      <c r="G77" s="45">
        <v>49.4</v>
      </c>
      <c r="H77" s="46">
        <v>0.55449999999999999</v>
      </c>
      <c r="I77" s="46">
        <v>0.10680000000000001</v>
      </c>
      <c r="J77" s="39"/>
      <c r="K77" s="39"/>
      <c r="L77" s="41"/>
    </row>
    <row r="78" spans="1:13" x14ac:dyDescent="0.2">
      <c r="A78" s="29">
        <v>3</v>
      </c>
      <c r="B78" s="29" t="s">
        <v>20</v>
      </c>
      <c r="C78" s="45">
        <v>27.698038073038163</v>
      </c>
      <c r="D78" s="45">
        <v>44.378213251354126</v>
      </c>
      <c r="E78" s="46">
        <v>2.3494736842105262</v>
      </c>
      <c r="F78" s="51">
        <v>5.58</v>
      </c>
      <c r="G78" s="52">
        <v>44.6</v>
      </c>
      <c r="H78" s="46">
        <v>0.69720000000000004</v>
      </c>
      <c r="I78" s="46">
        <v>7.0599999999999996E-2</v>
      </c>
      <c r="J78" s="39"/>
      <c r="K78" s="39"/>
      <c r="L78" s="41"/>
    </row>
    <row r="79" spans="1:13" x14ac:dyDescent="0.2">
      <c r="A79" s="29">
        <v>3</v>
      </c>
      <c r="B79" s="29" t="s">
        <v>20</v>
      </c>
      <c r="C79" s="45">
        <v>27.698038073038163</v>
      </c>
      <c r="D79" s="45">
        <v>44.378213251354126</v>
      </c>
      <c r="E79" s="46">
        <v>8.9099248120300754</v>
      </c>
      <c r="F79" s="51">
        <v>6.14</v>
      </c>
      <c r="G79" s="52">
        <v>48.7</v>
      </c>
      <c r="H79" s="46">
        <v>0.65169999999999995</v>
      </c>
      <c r="I79" s="46">
        <v>8.7099999999999997E-2</v>
      </c>
      <c r="J79" s="39"/>
      <c r="K79" s="39"/>
      <c r="L79" s="41"/>
    </row>
    <row r="80" spans="1:13" x14ac:dyDescent="0.2">
      <c r="A80" s="29">
        <v>3</v>
      </c>
      <c r="B80" s="29" t="s">
        <v>20</v>
      </c>
      <c r="C80" s="45">
        <v>27.698038073038163</v>
      </c>
      <c r="D80" s="45">
        <v>44.378213251354126</v>
      </c>
      <c r="E80" s="46">
        <v>1.6548496240601507</v>
      </c>
      <c r="F80" s="53">
        <v>6.57</v>
      </c>
      <c r="G80" s="45">
        <v>51.1</v>
      </c>
      <c r="H80" s="46">
        <v>0.60240000000000005</v>
      </c>
      <c r="I80" s="46">
        <v>9.9599999999999994E-2</v>
      </c>
      <c r="J80" s="39"/>
      <c r="K80" s="39"/>
      <c r="L80" s="41"/>
    </row>
    <row r="81" spans="1:13" x14ac:dyDescent="0.2">
      <c r="A81" s="30">
        <v>3</v>
      </c>
      <c r="B81" s="30" t="s">
        <v>20</v>
      </c>
      <c r="C81" s="47">
        <v>27.698038073038163</v>
      </c>
      <c r="D81" s="47">
        <v>44.378213251354126</v>
      </c>
      <c r="E81" s="48">
        <v>7.7972932330827067</v>
      </c>
      <c r="F81" s="54">
        <v>6.96</v>
      </c>
      <c r="G81" s="47">
        <v>50.1</v>
      </c>
      <c r="H81" s="48">
        <v>0.54459999999999997</v>
      </c>
      <c r="I81" s="48">
        <v>0.1075</v>
      </c>
      <c r="J81" s="40"/>
      <c r="K81" s="40"/>
      <c r="L81" s="49"/>
    </row>
    <row r="82" spans="1:13" x14ac:dyDescent="0.2">
      <c r="A82" s="15"/>
      <c r="B82" s="15"/>
      <c r="C82" s="6"/>
      <c r="D82" s="6"/>
      <c r="E82" s="5"/>
      <c r="F82" s="20"/>
      <c r="G82" s="6"/>
      <c r="H82" s="5"/>
      <c r="I82" s="5"/>
      <c r="J82" s="6"/>
      <c r="K82" s="6"/>
      <c r="L82" s="5"/>
    </row>
    <row r="83" spans="1:13" x14ac:dyDescent="0.2">
      <c r="A83" s="15">
        <v>4</v>
      </c>
      <c r="B83" s="15"/>
      <c r="C83" s="6">
        <v>24.708792116973992</v>
      </c>
      <c r="D83" s="6">
        <v>7.0079778754432436</v>
      </c>
      <c r="E83" s="5">
        <v>6.9142857142857128</v>
      </c>
      <c r="F83" s="18">
        <v>8.36</v>
      </c>
      <c r="G83" s="19">
        <v>11.5</v>
      </c>
      <c r="H83" s="5">
        <v>0.1958</v>
      </c>
      <c r="I83" s="5">
        <v>3.7400000000000003E-2</v>
      </c>
      <c r="J83" s="6">
        <v>12.165900000000001</v>
      </c>
      <c r="K83" s="6">
        <v>0.5111</v>
      </c>
      <c r="L83" s="5">
        <f t="shared" ref="L83:L102" si="4">J83/D83</f>
        <v>1.7360071929779781</v>
      </c>
      <c r="M83" s="35">
        <f>L83*SQRT((K83/J83)^2+(1.1/D83)^2)</f>
        <v>0.28208166869990015</v>
      </c>
    </row>
    <row r="84" spans="1:13" x14ac:dyDescent="0.2">
      <c r="A84" s="15">
        <v>4</v>
      </c>
      <c r="B84" s="15"/>
      <c r="C84" s="6">
        <v>24.708792116973992</v>
      </c>
      <c r="D84" s="6">
        <v>7.0079778754432436</v>
      </c>
      <c r="E84" s="5">
        <v>3.531127819548872</v>
      </c>
      <c r="F84" s="5">
        <v>7.96</v>
      </c>
      <c r="G84" s="6">
        <v>12.4</v>
      </c>
      <c r="H84" s="5">
        <v>0.26440000000000002</v>
      </c>
      <c r="I84" s="5">
        <v>4.9500000000000002E-2</v>
      </c>
      <c r="J84" s="6">
        <v>13.72</v>
      </c>
      <c r="K84" s="6">
        <v>0.80210000000000004</v>
      </c>
      <c r="L84" s="5">
        <f t="shared" si="4"/>
        <v>1.957768737837551</v>
      </c>
      <c r="M84" s="35">
        <f t="shared" ref="M84:M102" si="5">L84*SQRT((K84/J84)^2+(1.1/D84)^2)</f>
        <v>0.32792190160999313</v>
      </c>
    </row>
    <row r="85" spans="1:13" x14ac:dyDescent="0.2">
      <c r="A85" s="15">
        <v>4</v>
      </c>
      <c r="B85" s="15"/>
      <c r="C85" s="6">
        <v>24.708792116973992</v>
      </c>
      <c r="D85" s="6">
        <v>7.0079778754432436</v>
      </c>
      <c r="E85" s="5">
        <v>4.0232706766917294</v>
      </c>
      <c r="F85" s="5">
        <v>7.59</v>
      </c>
      <c r="G85" s="6">
        <v>10.8</v>
      </c>
      <c r="H85" s="5">
        <v>0.3281</v>
      </c>
      <c r="I85" s="5">
        <v>6.0699999999999997E-2</v>
      </c>
      <c r="J85" s="6">
        <v>11.803900000000001</v>
      </c>
      <c r="K85" s="6">
        <v>1.9079999999999999</v>
      </c>
      <c r="L85" s="5">
        <f t="shared" si="4"/>
        <v>1.6843517787580662</v>
      </c>
      <c r="M85" s="35">
        <f t="shared" si="5"/>
        <v>0.37950526964388209</v>
      </c>
    </row>
    <row r="86" spans="1:13" x14ac:dyDescent="0.2">
      <c r="A86" s="15">
        <v>4</v>
      </c>
      <c r="B86" s="15"/>
      <c r="C86" s="6">
        <v>24.708792116973992</v>
      </c>
      <c r="D86" s="6">
        <v>7.0079778754432436</v>
      </c>
      <c r="E86" s="5">
        <v>6.3221052631578951</v>
      </c>
      <c r="F86" s="5">
        <v>8.58</v>
      </c>
      <c r="G86" s="6">
        <v>11</v>
      </c>
      <c r="H86" s="5">
        <v>0.15790000000000001</v>
      </c>
      <c r="I86" s="5">
        <v>3.0499999999999999E-2</v>
      </c>
      <c r="J86" s="6">
        <v>11.4152</v>
      </c>
      <c r="K86" s="6">
        <v>0.38729999999999998</v>
      </c>
      <c r="L86" s="5">
        <f t="shared" si="4"/>
        <v>1.6288864210031495</v>
      </c>
      <c r="M86" s="35">
        <f t="shared" si="5"/>
        <v>0.26158123702546254</v>
      </c>
    </row>
    <row r="87" spans="1:13" x14ac:dyDescent="0.2">
      <c r="A87" s="15">
        <v>4</v>
      </c>
      <c r="B87" s="15"/>
      <c r="C87" s="6">
        <v>24.708792116973992</v>
      </c>
      <c r="D87" s="6">
        <v>7.0079778754432436</v>
      </c>
      <c r="E87" s="5">
        <v>2.2695864661654133</v>
      </c>
      <c r="F87" s="5">
        <v>8.27</v>
      </c>
      <c r="G87" s="6">
        <v>12.2</v>
      </c>
      <c r="H87" s="5">
        <v>0.2109</v>
      </c>
      <c r="I87" s="5">
        <v>3.9600000000000003E-2</v>
      </c>
      <c r="J87" s="6">
        <v>13.118399999999999</v>
      </c>
      <c r="K87" s="6">
        <v>0.57640000000000002</v>
      </c>
      <c r="L87" s="5">
        <f t="shared" si="4"/>
        <v>1.8719237179626913</v>
      </c>
      <c r="M87" s="35">
        <f t="shared" si="5"/>
        <v>0.305119313869123</v>
      </c>
    </row>
    <row r="88" spans="1:13" x14ac:dyDescent="0.2">
      <c r="A88" s="15">
        <v>4</v>
      </c>
      <c r="B88" s="15"/>
      <c r="C88" s="6">
        <v>24.708792116973992</v>
      </c>
      <c r="D88" s="6">
        <v>7.0079778754432436</v>
      </c>
      <c r="E88" s="5">
        <v>20.736842105263158</v>
      </c>
      <c r="F88" s="5">
        <v>7.88</v>
      </c>
      <c r="G88" s="6">
        <v>11.8</v>
      </c>
      <c r="H88" s="5">
        <v>0.27810000000000001</v>
      </c>
      <c r="I88" s="5">
        <v>5.1799999999999999E-2</v>
      </c>
      <c r="J88" s="6">
        <v>12.9787</v>
      </c>
      <c r="K88" s="6">
        <v>0.83799999999999997</v>
      </c>
      <c r="L88" s="5">
        <f t="shared" si="4"/>
        <v>1.8519892942982668</v>
      </c>
      <c r="M88" s="35">
        <f t="shared" si="5"/>
        <v>0.31432916121725468</v>
      </c>
    </row>
    <row r="89" spans="1:13" x14ac:dyDescent="0.2">
      <c r="A89" s="15">
        <v>4</v>
      </c>
      <c r="B89" s="15"/>
      <c r="C89" s="6">
        <v>24.708792116973992</v>
      </c>
      <c r="D89" s="6">
        <v>7.0079778754432436</v>
      </c>
      <c r="E89" s="5">
        <v>3.9663909774436088</v>
      </c>
      <c r="F89" s="5">
        <v>7.43</v>
      </c>
      <c r="G89" s="6">
        <v>10.7</v>
      </c>
      <c r="H89" s="5">
        <v>0.35520000000000002</v>
      </c>
      <c r="I89" s="5">
        <v>6.6500000000000004E-2</v>
      </c>
      <c r="J89" s="6">
        <v>11.7857</v>
      </c>
      <c r="K89" s="6">
        <v>1.494</v>
      </c>
      <c r="L89" s="5">
        <f t="shared" si="4"/>
        <v>1.6817547385956286</v>
      </c>
      <c r="M89" s="35">
        <f t="shared" si="5"/>
        <v>0.33930936668104644</v>
      </c>
    </row>
    <row r="90" spans="1:13" x14ac:dyDescent="0.2">
      <c r="A90" s="15">
        <v>4</v>
      </c>
      <c r="B90" s="15"/>
      <c r="C90" s="6">
        <v>24.708792116973992</v>
      </c>
      <c r="D90" s="6">
        <v>7.0079778754432436</v>
      </c>
      <c r="E90" s="5">
        <v>13.601503759398495</v>
      </c>
      <c r="F90" s="5">
        <v>6.7</v>
      </c>
      <c r="G90" s="6">
        <v>10</v>
      </c>
      <c r="H90" s="5">
        <v>0.48070000000000002</v>
      </c>
      <c r="I90" s="5">
        <v>8.8599999999999998E-2</v>
      </c>
      <c r="J90" s="6">
        <v>11.207100000000001</v>
      </c>
      <c r="K90" s="6">
        <v>8.8126999999999995</v>
      </c>
      <c r="L90" s="5">
        <f t="shared" si="4"/>
        <v>1.599191692552421</v>
      </c>
      <c r="M90" s="35">
        <f t="shared" si="5"/>
        <v>1.2823319555188091</v>
      </c>
    </row>
    <row r="91" spans="1:13" x14ac:dyDescent="0.2">
      <c r="A91" s="15">
        <v>4</v>
      </c>
      <c r="B91" s="15"/>
      <c r="C91" s="6">
        <v>24.708792116973992</v>
      </c>
      <c r="D91" s="6">
        <v>7.0079778754432436</v>
      </c>
      <c r="E91" s="5">
        <v>4.7473684210526308</v>
      </c>
      <c r="F91" s="5">
        <v>7.7</v>
      </c>
      <c r="G91" s="6">
        <v>11.9</v>
      </c>
      <c r="H91" s="5">
        <v>0.309</v>
      </c>
      <c r="I91" s="5">
        <v>5.79E-2</v>
      </c>
      <c r="J91" s="6">
        <v>13.3316</v>
      </c>
      <c r="K91" s="6">
        <v>1.5824</v>
      </c>
      <c r="L91" s="5">
        <f t="shared" si="4"/>
        <v>1.9023461884369601</v>
      </c>
      <c r="M91" s="35">
        <f t="shared" si="5"/>
        <v>0.37436264686608361</v>
      </c>
    </row>
    <row r="92" spans="1:13" x14ac:dyDescent="0.2">
      <c r="A92" s="15">
        <v>4</v>
      </c>
      <c r="B92" s="15"/>
      <c r="C92" s="6">
        <v>24.708792116973992</v>
      </c>
      <c r="D92" s="6">
        <v>7.0079778754432436</v>
      </c>
      <c r="E92" s="5">
        <v>7.71203007518797</v>
      </c>
      <c r="F92" s="5">
        <v>7.89</v>
      </c>
      <c r="G92" s="6">
        <v>14</v>
      </c>
      <c r="H92" s="5">
        <v>0.27650000000000002</v>
      </c>
      <c r="I92" s="5">
        <v>5.1700000000000003E-2</v>
      </c>
      <c r="J92" s="6">
        <v>16.028700000000001</v>
      </c>
      <c r="K92" s="6">
        <v>0.97519999999999996</v>
      </c>
      <c r="L92" s="5">
        <f t="shared" si="4"/>
        <v>2.287207563278189</v>
      </c>
      <c r="M92" s="35">
        <f t="shared" si="5"/>
        <v>0.38503492081430746</v>
      </c>
    </row>
    <row r="93" spans="1:13" x14ac:dyDescent="0.2">
      <c r="A93" s="15">
        <v>4</v>
      </c>
      <c r="B93" s="15"/>
      <c r="C93" s="6">
        <v>24.708792116973992</v>
      </c>
      <c r="D93" s="6">
        <v>7.0079778754432436</v>
      </c>
      <c r="E93" s="5">
        <v>3.5136090225563907</v>
      </c>
      <c r="F93" s="5">
        <v>8.42</v>
      </c>
      <c r="G93" s="6">
        <v>12.1</v>
      </c>
      <c r="H93" s="5">
        <v>0.18529999999999999</v>
      </c>
      <c r="I93" s="5">
        <v>3.5400000000000001E-2</v>
      </c>
      <c r="J93" s="6">
        <v>12.86</v>
      </c>
      <c r="K93" s="6">
        <v>0.49199999999999999</v>
      </c>
      <c r="L93" s="5">
        <f t="shared" si="4"/>
        <v>1.8350514554366546</v>
      </c>
      <c r="M93" s="35">
        <f t="shared" si="5"/>
        <v>0.29646943744492188</v>
      </c>
    </row>
    <row r="94" spans="1:13" x14ac:dyDescent="0.2">
      <c r="A94" s="15">
        <v>4</v>
      </c>
      <c r="B94" s="15"/>
      <c r="C94" s="6">
        <v>24.708792116973992</v>
      </c>
      <c r="D94" s="6">
        <v>7.0079778754432436</v>
      </c>
      <c r="E94" s="5">
        <v>3.5386842105263154</v>
      </c>
      <c r="F94" s="5">
        <v>8.33</v>
      </c>
      <c r="G94" s="6">
        <v>11</v>
      </c>
      <c r="H94" s="5">
        <v>0.2006</v>
      </c>
      <c r="I94" s="5">
        <v>3.8100000000000002E-2</v>
      </c>
      <c r="J94" s="6">
        <v>11.559900000000001</v>
      </c>
      <c r="K94" s="6">
        <v>0.51339999999999997</v>
      </c>
      <c r="L94" s="5">
        <f t="shared" si="4"/>
        <v>1.6495343172396724</v>
      </c>
      <c r="M94" s="35">
        <f t="shared" si="5"/>
        <v>0.26908210528202181</v>
      </c>
    </row>
    <row r="95" spans="1:13" x14ac:dyDescent="0.2">
      <c r="A95" s="15">
        <v>4</v>
      </c>
      <c r="B95" s="15"/>
      <c r="C95" s="6">
        <v>24.708792116973992</v>
      </c>
      <c r="D95" s="6">
        <v>7.0079778754432436</v>
      </c>
      <c r="E95" s="5">
        <v>4.9003759398496243</v>
      </c>
      <c r="F95" s="5">
        <v>8.69</v>
      </c>
      <c r="G95" s="6">
        <v>11.8</v>
      </c>
      <c r="H95" s="5">
        <v>0.13880000000000001</v>
      </c>
      <c r="I95" s="5">
        <v>2.7400000000000001E-2</v>
      </c>
      <c r="J95" s="6">
        <v>12.287800000000001</v>
      </c>
      <c r="K95" s="6">
        <v>0.35</v>
      </c>
      <c r="L95" s="5">
        <f t="shared" si="4"/>
        <v>1.7534016542857331</v>
      </c>
      <c r="M95" s="35">
        <f t="shared" si="5"/>
        <v>0.2797156459766702</v>
      </c>
    </row>
    <row r="96" spans="1:13" x14ac:dyDescent="0.2">
      <c r="A96" s="15">
        <v>4</v>
      </c>
      <c r="B96" s="15"/>
      <c r="C96" s="6">
        <v>24.708792116973992</v>
      </c>
      <c r="D96" s="6">
        <v>7.0079778754432436</v>
      </c>
      <c r="E96" s="5">
        <v>3.6968421052631575</v>
      </c>
      <c r="F96" s="5">
        <v>8.7799999999999994</v>
      </c>
      <c r="G96" s="6">
        <v>11</v>
      </c>
      <c r="H96" s="5">
        <v>0.1236</v>
      </c>
      <c r="I96" s="5">
        <v>2.4799999999999999E-2</v>
      </c>
      <c r="J96" s="6">
        <v>11.3109</v>
      </c>
      <c r="K96" s="6">
        <v>0.2984</v>
      </c>
      <c r="L96" s="5">
        <f t="shared" si="4"/>
        <v>1.6140033831491802</v>
      </c>
      <c r="M96" s="35">
        <f t="shared" si="5"/>
        <v>0.25689376037939599</v>
      </c>
    </row>
    <row r="97" spans="1:13" x14ac:dyDescent="0.2">
      <c r="A97" s="15">
        <v>4</v>
      </c>
      <c r="B97" s="15"/>
      <c r="C97" s="6">
        <v>24.708792116973992</v>
      </c>
      <c r="D97" s="6">
        <v>7.0079778754432436</v>
      </c>
      <c r="E97" s="5">
        <v>1.459548872180451</v>
      </c>
      <c r="F97" s="5">
        <v>8.44</v>
      </c>
      <c r="G97" s="6">
        <v>11.2</v>
      </c>
      <c r="H97" s="5">
        <v>0.1817</v>
      </c>
      <c r="I97" s="5">
        <v>3.4700000000000002E-2</v>
      </c>
      <c r="J97" s="6">
        <v>11.738200000000001</v>
      </c>
      <c r="K97" s="6">
        <v>0.46400000000000002</v>
      </c>
      <c r="L97" s="5">
        <f t="shared" si="4"/>
        <v>1.6749767491606955</v>
      </c>
      <c r="M97" s="35">
        <f t="shared" si="5"/>
        <v>0.27111987793347664</v>
      </c>
    </row>
    <row r="98" spans="1:13" x14ac:dyDescent="0.2">
      <c r="A98" s="15">
        <v>4</v>
      </c>
      <c r="B98" s="15"/>
      <c r="C98" s="6">
        <v>24.708792116973992</v>
      </c>
      <c r="D98" s="6">
        <v>7.0079778754432436</v>
      </c>
      <c r="E98" s="5">
        <v>2.736842105263158</v>
      </c>
      <c r="F98" s="5">
        <v>7.28</v>
      </c>
      <c r="G98" s="6">
        <v>10.199999999999999</v>
      </c>
      <c r="H98" s="5">
        <v>0.38069999999999998</v>
      </c>
      <c r="I98" s="5">
        <v>7.0099999999999996E-2</v>
      </c>
      <c r="J98" s="6">
        <v>11.101000000000001</v>
      </c>
      <c r="K98" s="6">
        <v>1.6191</v>
      </c>
      <c r="L98" s="5">
        <f t="shared" si="4"/>
        <v>1.5840518045724965</v>
      </c>
      <c r="M98" s="35">
        <f t="shared" si="5"/>
        <v>0.33941026826373377</v>
      </c>
    </row>
    <row r="99" spans="1:13" x14ac:dyDescent="0.2">
      <c r="A99" s="15">
        <v>4</v>
      </c>
      <c r="B99" s="15"/>
      <c r="C99" s="6">
        <v>24.708792116973992</v>
      </c>
      <c r="D99" s="6">
        <v>7.0079778754432436</v>
      </c>
      <c r="E99" s="5">
        <v>6.8571428571428568</v>
      </c>
      <c r="F99" s="5">
        <v>8</v>
      </c>
      <c r="G99" s="6">
        <v>12.7</v>
      </c>
      <c r="H99" s="5">
        <v>0.25729999999999997</v>
      </c>
      <c r="I99" s="5">
        <v>4.82E-2</v>
      </c>
      <c r="J99" s="6">
        <v>14.0763</v>
      </c>
      <c r="K99" s="6">
        <v>0.82609999999999995</v>
      </c>
      <c r="L99" s="5">
        <f t="shared" si="4"/>
        <v>2.0086107933252708</v>
      </c>
      <c r="M99" s="35">
        <f t="shared" si="5"/>
        <v>0.33659597899095856</v>
      </c>
    </row>
    <row r="100" spans="1:13" x14ac:dyDescent="0.2">
      <c r="A100" s="15">
        <v>4</v>
      </c>
      <c r="B100" s="15"/>
      <c r="C100" s="6">
        <v>24.708792116973992</v>
      </c>
      <c r="D100" s="6">
        <v>7.0079778754432436</v>
      </c>
      <c r="E100" s="5">
        <v>2.7759398496240602</v>
      </c>
      <c r="F100" s="5">
        <v>7.8</v>
      </c>
      <c r="G100" s="6">
        <v>10.8</v>
      </c>
      <c r="H100" s="5">
        <v>0.29220000000000002</v>
      </c>
      <c r="I100" s="5">
        <v>5.45E-2</v>
      </c>
      <c r="J100" s="6">
        <v>11.6408</v>
      </c>
      <c r="K100" s="6">
        <v>0.85250000000000004</v>
      </c>
      <c r="L100" s="5">
        <f t="shared" si="4"/>
        <v>1.6610783034562218</v>
      </c>
      <c r="M100" s="35">
        <f t="shared" si="5"/>
        <v>0.28771140123812916</v>
      </c>
    </row>
    <row r="101" spans="1:13" x14ac:dyDescent="0.2">
      <c r="A101" s="15">
        <v>4</v>
      </c>
      <c r="B101" s="15"/>
      <c r="C101" s="6">
        <v>24.708792116973992</v>
      </c>
      <c r="D101" s="6">
        <v>7.0079778754432436</v>
      </c>
      <c r="E101" s="5">
        <v>4.0703007518796985</v>
      </c>
      <c r="F101" s="5">
        <v>8.02</v>
      </c>
      <c r="G101" s="6">
        <v>10.9</v>
      </c>
      <c r="H101" s="5">
        <v>0.25409999999999999</v>
      </c>
      <c r="I101" s="5">
        <v>4.7899999999999998E-2</v>
      </c>
      <c r="J101" s="6">
        <v>11.6289</v>
      </c>
      <c r="K101" s="6">
        <v>0.70109999999999995</v>
      </c>
      <c r="L101" s="5">
        <f t="shared" si="4"/>
        <v>1.6593802387346279</v>
      </c>
      <c r="M101" s="35">
        <f t="shared" si="5"/>
        <v>0.27901532320985339</v>
      </c>
    </row>
    <row r="102" spans="1:13" x14ac:dyDescent="0.2">
      <c r="A102" s="21">
        <v>4</v>
      </c>
      <c r="B102" s="21"/>
      <c r="C102" s="9">
        <v>24.708792116973992</v>
      </c>
      <c r="D102" s="9">
        <v>7.0079778754432436</v>
      </c>
      <c r="E102" s="8">
        <v>5.3981954887218047</v>
      </c>
      <c r="F102" s="8">
        <v>7.72</v>
      </c>
      <c r="G102" s="9">
        <v>10.6</v>
      </c>
      <c r="H102" s="8">
        <v>0.30559999999999998</v>
      </c>
      <c r="I102" s="8">
        <v>5.67E-2</v>
      </c>
      <c r="J102" s="9">
        <v>11.4101</v>
      </c>
      <c r="K102" s="9">
        <v>0.92149999999999999</v>
      </c>
      <c r="L102" s="8">
        <f t="shared" si="4"/>
        <v>1.6281586789796092</v>
      </c>
      <c r="M102" s="36">
        <f t="shared" si="5"/>
        <v>0.28740645077465898</v>
      </c>
    </row>
    <row r="103" spans="1:13" x14ac:dyDescent="0.2">
      <c r="A103" s="29">
        <v>4</v>
      </c>
      <c r="B103" s="15" t="s">
        <v>20</v>
      </c>
      <c r="C103" s="22">
        <v>24.708792116973992</v>
      </c>
      <c r="D103" s="22">
        <v>7.0079778754432436</v>
      </c>
      <c r="E103" s="23">
        <v>1.8171428571428572</v>
      </c>
      <c r="F103" s="23">
        <v>6.36</v>
      </c>
      <c r="G103" s="22">
        <v>9.6999999999999993</v>
      </c>
      <c r="H103" s="23">
        <v>0.53920000000000001</v>
      </c>
      <c r="I103" s="23">
        <v>9.98E-2</v>
      </c>
      <c r="J103" s="6"/>
      <c r="K103" s="6"/>
      <c r="L103" s="5"/>
    </row>
    <row r="104" spans="1:13" x14ac:dyDescent="0.2">
      <c r="A104" s="30">
        <v>4</v>
      </c>
      <c r="B104" s="21" t="s">
        <v>20</v>
      </c>
      <c r="C104" s="25">
        <v>24.708792116973992</v>
      </c>
      <c r="D104" s="25">
        <v>7.0079778754432436</v>
      </c>
      <c r="E104" s="26">
        <v>6.6193984962406018</v>
      </c>
      <c r="F104" s="26">
        <v>6.57</v>
      </c>
      <c r="G104" s="25">
        <v>9.4</v>
      </c>
      <c r="H104" s="26">
        <v>0.50260000000000005</v>
      </c>
      <c r="I104" s="26">
        <v>9.2700000000000005E-2</v>
      </c>
      <c r="J104" s="9"/>
      <c r="K104" s="9"/>
      <c r="L104" s="8"/>
      <c r="M104" s="37"/>
    </row>
    <row r="105" spans="1:13" x14ac:dyDescent="0.2">
      <c r="A105" s="15"/>
      <c r="B105" s="15"/>
      <c r="C105" s="6"/>
      <c r="D105" s="6"/>
      <c r="E105" s="18"/>
      <c r="F105" s="5"/>
      <c r="G105" s="6"/>
      <c r="H105" s="5"/>
      <c r="I105" s="5"/>
      <c r="J105" s="6"/>
      <c r="K105" s="6"/>
      <c r="L105" s="5"/>
    </row>
    <row r="106" spans="1:13" x14ac:dyDescent="0.2">
      <c r="A106" s="15">
        <v>5</v>
      </c>
      <c r="B106" s="15"/>
      <c r="C106" s="6">
        <v>24.608404040404032</v>
      </c>
      <c r="D106" s="6">
        <v>22.483962289276636</v>
      </c>
      <c r="E106" s="5">
        <v>6.9423684210526311</v>
      </c>
      <c r="F106" s="5">
        <v>8.51</v>
      </c>
      <c r="G106" s="6">
        <v>36</v>
      </c>
      <c r="H106" s="5">
        <v>0.16500000000000001</v>
      </c>
      <c r="I106" s="5">
        <v>2.1399999999999999E-2</v>
      </c>
      <c r="J106" s="6">
        <v>40.482300000000002</v>
      </c>
      <c r="K106" s="6">
        <v>0.91100000000000003</v>
      </c>
      <c r="L106" s="5">
        <f t="shared" ref="L106:L123" si="6">J106/D106</f>
        <v>1.8004967042355957</v>
      </c>
      <c r="M106" s="35">
        <f>L106*SQRT((K106/J106)^2+(2.1/D106)^2)</f>
        <v>0.17297852217804804</v>
      </c>
    </row>
    <row r="107" spans="1:13" x14ac:dyDescent="0.2">
      <c r="A107" s="15">
        <v>5</v>
      </c>
      <c r="B107" s="15"/>
      <c r="C107" s="6">
        <v>24.608404040404032</v>
      </c>
      <c r="D107" s="6">
        <v>22.483962289276636</v>
      </c>
      <c r="E107" s="5">
        <v>2.7036340852130327</v>
      </c>
      <c r="F107" s="5">
        <v>8.6300000000000008</v>
      </c>
      <c r="G107" s="6">
        <v>35.700000000000003</v>
      </c>
      <c r="H107" s="5">
        <v>0.14499999999999999</v>
      </c>
      <c r="I107" s="5">
        <v>1.9199999999999998E-2</v>
      </c>
      <c r="J107" s="6">
        <v>39.4955</v>
      </c>
      <c r="K107" s="6">
        <v>0.79649999999999999</v>
      </c>
      <c r="L107" s="5">
        <f t="shared" si="6"/>
        <v>1.7566076428991675</v>
      </c>
      <c r="M107" s="35">
        <f t="shared" ref="M107:M123" si="7">L107*SQRT((K107/J107)^2+(2.1/D107)^2)</f>
        <v>0.1678479254819796</v>
      </c>
    </row>
    <row r="108" spans="1:13" x14ac:dyDescent="0.2">
      <c r="A108" s="15">
        <v>5</v>
      </c>
      <c r="B108" s="15"/>
      <c r="C108" s="6">
        <v>24.608404040404032</v>
      </c>
      <c r="D108" s="6">
        <v>22.483962289276636</v>
      </c>
      <c r="E108" s="5">
        <v>3.09</v>
      </c>
      <c r="F108" s="5">
        <v>7.21</v>
      </c>
      <c r="G108" s="6">
        <v>30.1</v>
      </c>
      <c r="H108" s="5">
        <v>0.38080000000000003</v>
      </c>
      <c r="I108" s="5">
        <v>4.5999999999999999E-2</v>
      </c>
      <c r="J108" s="6">
        <v>40.533499999999997</v>
      </c>
      <c r="K108" s="6">
        <v>2.5712999999999999</v>
      </c>
      <c r="L108" s="5">
        <f t="shared" si="6"/>
        <v>1.8027738829348507</v>
      </c>
      <c r="M108" s="35">
        <f t="shared" si="7"/>
        <v>0.20354364374901635</v>
      </c>
    </row>
    <row r="109" spans="1:13" x14ac:dyDescent="0.2">
      <c r="A109" s="15">
        <v>5</v>
      </c>
      <c r="B109" s="15"/>
      <c r="C109" s="6">
        <v>24.608404040404032</v>
      </c>
      <c r="D109" s="6">
        <v>22.483962289276636</v>
      </c>
      <c r="E109" s="5">
        <v>4.3987969924812029</v>
      </c>
      <c r="F109" s="5">
        <v>8.24</v>
      </c>
      <c r="G109" s="6">
        <v>34.5</v>
      </c>
      <c r="H109" s="5">
        <v>0.2097</v>
      </c>
      <c r="I109" s="5">
        <v>2.6200000000000001E-2</v>
      </c>
      <c r="J109" s="6">
        <v>40.125300000000003</v>
      </c>
      <c r="K109" s="6">
        <v>1.1384000000000001</v>
      </c>
      <c r="L109" s="5">
        <f t="shared" si="6"/>
        <v>1.7846187199458663</v>
      </c>
      <c r="M109" s="35">
        <f t="shared" si="7"/>
        <v>0.17420350310151758</v>
      </c>
    </row>
    <row r="110" spans="1:13" x14ac:dyDescent="0.2">
      <c r="A110" s="15">
        <v>5</v>
      </c>
      <c r="B110" s="15"/>
      <c r="C110" s="6">
        <v>24.608404040404032</v>
      </c>
      <c r="D110" s="6">
        <v>22.483962289276636</v>
      </c>
      <c r="E110" s="5">
        <v>6.007894736842105</v>
      </c>
      <c r="F110" s="5">
        <v>7.61</v>
      </c>
      <c r="G110" s="6">
        <v>31.1</v>
      </c>
      <c r="H110" s="5">
        <v>0.3145</v>
      </c>
      <c r="I110" s="5">
        <v>3.8300000000000001E-2</v>
      </c>
      <c r="J110" s="6">
        <v>39.307099999999998</v>
      </c>
      <c r="K110" s="6">
        <v>1.8287</v>
      </c>
      <c r="L110" s="5">
        <f t="shared" si="6"/>
        <v>1.7482283369042513</v>
      </c>
      <c r="M110" s="35">
        <f t="shared" si="7"/>
        <v>0.18241964487436599</v>
      </c>
    </row>
    <row r="111" spans="1:13" x14ac:dyDescent="0.2">
      <c r="A111" s="15">
        <v>5</v>
      </c>
      <c r="B111" s="15"/>
      <c r="C111" s="6">
        <v>24.608404040404032</v>
      </c>
      <c r="D111" s="6">
        <v>22.483962289276636</v>
      </c>
      <c r="E111" s="5">
        <v>9.4697744360902245</v>
      </c>
      <c r="F111" s="5">
        <v>8.51</v>
      </c>
      <c r="G111" s="6">
        <v>33.700000000000003</v>
      </c>
      <c r="H111" s="5">
        <v>0.16500000000000001</v>
      </c>
      <c r="I111" s="5">
        <v>2.1399999999999999E-2</v>
      </c>
      <c r="J111" s="6">
        <v>37.729500000000002</v>
      </c>
      <c r="K111" s="6">
        <v>0.84379999999999999</v>
      </c>
      <c r="L111" s="5">
        <f t="shared" si="6"/>
        <v>1.6780627682334479</v>
      </c>
      <c r="M111" s="35">
        <f t="shared" si="7"/>
        <v>0.16116141327095496</v>
      </c>
    </row>
    <row r="112" spans="1:13" x14ac:dyDescent="0.2">
      <c r="A112" s="15">
        <v>5</v>
      </c>
      <c r="B112" s="15"/>
      <c r="C112" s="6">
        <v>24.608404040404032</v>
      </c>
      <c r="D112" s="6">
        <v>22.483962289276636</v>
      </c>
      <c r="E112" s="5">
        <v>11.262857142857142</v>
      </c>
      <c r="F112" s="5">
        <v>8.76</v>
      </c>
      <c r="G112" s="6">
        <v>35.1</v>
      </c>
      <c r="H112" s="5">
        <v>0.1235</v>
      </c>
      <c r="I112" s="5">
        <v>1.7000000000000001E-2</v>
      </c>
      <c r="J112" s="6">
        <v>38.167000000000002</v>
      </c>
      <c r="K112" s="6">
        <v>0.68479999999999996</v>
      </c>
      <c r="L112" s="5">
        <f t="shared" si="6"/>
        <v>1.6975210823139983</v>
      </c>
      <c r="M112" s="35">
        <f t="shared" si="7"/>
        <v>0.16144724309691583</v>
      </c>
    </row>
    <row r="113" spans="1:13" x14ac:dyDescent="0.2">
      <c r="A113" s="15">
        <v>5</v>
      </c>
      <c r="B113" s="15"/>
      <c r="C113" s="6">
        <v>24.608404040404032</v>
      </c>
      <c r="D113" s="6">
        <v>22.483962289276636</v>
      </c>
      <c r="E113" s="5">
        <v>1.5696428571428571</v>
      </c>
      <c r="F113" s="5">
        <v>8.7899999999999991</v>
      </c>
      <c r="G113" s="6">
        <v>29.1</v>
      </c>
      <c r="H113" s="5">
        <v>0.11840000000000001</v>
      </c>
      <c r="I113" s="5">
        <v>1.6500000000000001E-2</v>
      </c>
      <c r="J113" s="6">
        <v>31.2148</v>
      </c>
      <c r="K113" s="6">
        <v>0.53769999999999996</v>
      </c>
      <c r="L113" s="5">
        <f t="shared" si="6"/>
        <v>1.3883140168264467</v>
      </c>
      <c r="M113" s="35">
        <f t="shared" si="7"/>
        <v>0.13185527289343896</v>
      </c>
    </row>
    <row r="114" spans="1:13" x14ac:dyDescent="0.2">
      <c r="A114" s="15">
        <v>5</v>
      </c>
      <c r="B114" s="15"/>
      <c r="C114" s="6">
        <v>24.608404040404032</v>
      </c>
      <c r="D114" s="6">
        <v>22.483962289276636</v>
      </c>
      <c r="E114" s="5">
        <v>8.3467669172932339</v>
      </c>
      <c r="F114" s="5">
        <v>8.41</v>
      </c>
      <c r="G114" s="6">
        <v>33.6</v>
      </c>
      <c r="H114" s="5">
        <v>0.18160000000000001</v>
      </c>
      <c r="I114" s="5">
        <v>2.3099999999999999E-2</v>
      </c>
      <c r="J114" s="6">
        <v>38.1</v>
      </c>
      <c r="K114" s="6">
        <v>0.93379999999999996</v>
      </c>
      <c r="L114" s="5">
        <f t="shared" si="6"/>
        <v>1.6945411805005197</v>
      </c>
      <c r="M114" s="35">
        <f t="shared" si="7"/>
        <v>0.16362848823663795</v>
      </c>
    </row>
    <row r="115" spans="1:13" x14ac:dyDescent="0.2">
      <c r="A115" s="15">
        <v>5</v>
      </c>
      <c r="B115" s="15"/>
      <c r="C115" s="6">
        <v>24.608404040404032</v>
      </c>
      <c r="D115" s="6">
        <v>22.483962289276636</v>
      </c>
      <c r="E115" s="5">
        <v>4.6295488721804512</v>
      </c>
      <c r="F115" s="5">
        <v>9.19</v>
      </c>
      <c r="G115" s="6">
        <v>22.8</v>
      </c>
      <c r="H115" s="5">
        <v>5.1999999999999998E-2</v>
      </c>
      <c r="I115" s="5">
        <v>1.0699999999999999E-2</v>
      </c>
      <c r="J115" s="6">
        <v>23.317799999999998</v>
      </c>
      <c r="K115" s="6">
        <v>0.2873</v>
      </c>
      <c r="L115" s="5">
        <f t="shared" si="6"/>
        <v>1.0370858881542</v>
      </c>
      <c r="M115" s="35">
        <f t="shared" si="7"/>
        <v>9.7702910093723436E-2</v>
      </c>
    </row>
    <row r="116" spans="1:13" x14ac:dyDescent="0.2">
      <c r="A116" s="15">
        <v>5</v>
      </c>
      <c r="B116" s="15"/>
      <c r="C116" s="6">
        <v>24.608404040404032</v>
      </c>
      <c r="D116" s="6">
        <v>22.483962289276636</v>
      </c>
      <c r="E116" s="5">
        <v>13.809323308270677</v>
      </c>
      <c r="F116" s="5">
        <v>8.83</v>
      </c>
      <c r="G116" s="6">
        <v>36.299999999999997</v>
      </c>
      <c r="H116" s="5">
        <v>0.11169999999999999</v>
      </c>
      <c r="I116" s="5">
        <v>1.5699999999999999E-2</v>
      </c>
      <c r="J116" s="6">
        <v>39.189</v>
      </c>
      <c r="K116" s="6">
        <v>0.66110000000000002</v>
      </c>
      <c r="L116" s="5">
        <f t="shared" si="6"/>
        <v>1.7429757040061646</v>
      </c>
      <c r="M116" s="35">
        <f t="shared" si="7"/>
        <v>0.16542780439235469</v>
      </c>
    </row>
    <row r="117" spans="1:13" x14ac:dyDescent="0.2">
      <c r="A117" s="15">
        <v>5</v>
      </c>
      <c r="B117" s="15"/>
      <c r="C117" s="6">
        <v>24.608404040404032</v>
      </c>
      <c r="D117" s="6">
        <v>22.483962289276636</v>
      </c>
      <c r="E117" s="5">
        <v>2.8973684210526316</v>
      </c>
      <c r="F117" s="5">
        <v>7.34</v>
      </c>
      <c r="G117" s="6">
        <v>30.4</v>
      </c>
      <c r="H117" s="5">
        <v>0.35930000000000001</v>
      </c>
      <c r="I117" s="5">
        <v>4.3400000000000001E-2</v>
      </c>
      <c r="J117" s="6">
        <v>40.060099999999998</v>
      </c>
      <c r="K117" s="6">
        <v>2.2833999999999999</v>
      </c>
      <c r="L117" s="5">
        <f t="shared" si="6"/>
        <v>1.7817188751960333</v>
      </c>
      <c r="M117" s="35">
        <f t="shared" si="7"/>
        <v>0.19495350713967491</v>
      </c>
    </row>
    <row r="118" spans="1:13" x14ac:dyDescent="0.2">
      <c r="A118" s="15">
        <v>5</v>
      </c>
      <c r="B118" s="15"/>
      <c r="C118" s="6">
        <v>24.608404040404032</v>
      </c>
      <c r="D118" s="6">
        <v>22.483962289276636</v>
      </c>
      <c r="E118" s="5">
        <v>3.8742857142857141</v>
      </c>
      <c r="F118" s="5">
        <v>9.1199999999999992</v>
      </c>
      <c r="G118" s="6">
        <v>19.5</v>
      </c>
      <c r="H118" s="5">
        <v>6.3600000000000004E-2</v>
      </c>
      <c r="I118" s="5">
        <v>1.15E-2</v>
      </c>
      <c r="J118" s="6">
        <v>19.9147</v>
      </c>
      <c r="K118" s="6">
        <v>0.25950000000000001</v>
      </c>
      <c r="L118" s="5">
        <f t="shared" si="6"/>
        <v>0.88572911410272182</v>
      </c>
      <c r="M118" s="35">
        <f t="shared" si="7"/>
        <v>8.352824082907602E-2</v>
      </c>
    </row>
    <row r="119" spans="1:13" x14ac:dyDescent="0.2">
      <c r="A119" s="15">
        <v>5</v>
      </c>
      <c r="B119" s="15"/>
      <c r="C119" s="6">
        <v>24.608404040404032</v>
      </c>
      <c r="D119" s="6">
        <v>22.483962289276636</v>
      </c>
      <c r="E119" s="5">
        <v>2.1717293233082708</v>
      </c>
      <c r="F119" s="5">
        <v>7.47</v>
      </c>
      <c r="G119" s="6">
        <v>31</v>
      </c>
      <c r="H119" s="5">
        <v>0.3377</v>
      </c>
      <c r="I119" s="5">
        <v>4.0899999999999999E-2</v>
      </c>
      <c r="J119" s="6">
        <v>40.088200000000001</v>
      </c>
      <c r="K119" s="6">
        <v>2.0863999999999998</v>
      </c>
      <c r="L119" s="5">
        <f t="shared" si="6"/>
        <v>1.7829686549118355</v>
      </c>
      <c r="M119" s="35">
        <f t="shared" si="7"/>
        <v>0.19063803828326134</v>
      </c>
    </row>
    <row r="120" spans="1:13" x14ac:dyDescent="0.2">
      <c r="A120" s="15">
        <v>5</v>
      </c>
      <c r="B120" s="15"/>
      <c r="C120" s="6">
        <v>24.608404040404032</v>
      </c>
      <c r="D120" s="6">
        <v>22.483962289276636</v>
      </c>
      <c r="E120" s="5">
        <v>3.4021052631578956</v>
      </c>
      <c r="F120" s="5">
        <v>8.9600000000000009</v>
      </c>
      <c r="G120" s="6">
        <v>25.9</v>
      </c>
      <c r="H120" s="5">
        <v>9.0200000000000002E-2</v>
      </c>
      <c r="I120" s="5">
        <v>1.37E-2</v>
      </c>
      <c r="J120" s="6">
        <v>27.140799999999999</v>
      </c>
      <c r="K120" s="6">
        <v>0.4</v>
      </c>
      <c r="L120" s="5">
        <f t="shared" si="6"/>
        <v>1.2071181961083597</v>
      </c>
      <c r="M120" s="35">
        <f t="shared" si="7"/>
        <v>0.11413971307194833</v>
      </c>
    </row>
    <row r="121" spans="1:13" x14ac:dyDescent="0.2">
      <c r="A121" s="15">
        <v>5</v>
      </c>
      <c r="B121" s="15"/>
      <c r="C121" s="6">
        <v>24.608404040404032</v>
      </c>
      <c r="D121" s="6">
        <v>22.483962289276636</v>
      </c>
      <c r="E121" s="5">
        <v>11.13218045112782</v>
      </c>
      <c r="F121" s="18">
        <v>8.18</v>
      </c>
      <c r="G121" s="19">
        <v>35.299999999999997</v>
      </c>
      <c r="H121" s="5">
        <v>0.2195</v>
      </c>
      <c r="I121" s="5">
        <v>2.7300000000000001E-2</v>
      </c>
      <c r="J121" s="6">
        <v>41.497399999999999</v>
      </c>
      <c r="K121" s="6">
        <v>1.2334000000000001</v>
      </c>
      <c r="L121" s="5">
        <f t="shared" si="6"/>
        <v>1.84564444051712</v>
      </c>
      <c r="M121" s="35">
        <f t="shared" si="7"/>
        <v>0.18090103047482808</v>
      </c>
    </row>
    <row r="122" spans="1:13" x14ac:dyDescent="0.2">
      <c r="A122" s="15">
        <v>5</v>
      </c>
      <c r="B122" s="15"/>
      <c r="C122" s="6">
        <v>24.608404040404032</v>
      </c>
      <c r="D122" s="6">
        <v>22.483962289276636</v>
      </c>
      <c r="E122" s="5">
        <v>3.0090225563909772</v>
      </c>
      <c r="F122" s="18">
        <v>6.67</v>
      </c>
      <c r="G122" s="19">
        <v>27.5</v>
      </c>
      <c r="H122" s="5">
        <v>0.47060000000000002</v>
      </c>
      <c r="I122" s="5">
        <v>5.67E-2</v>
      </c>
      <c r="J122" s="6">
        <v>40.389000000000003</v>
      </c>
      <c r="K122" s="6">
        <v>3.8996</v>
      </c>
      <c r="L122" s="5">
        <f t="shared" si="6"/>
        <v>1.7963470797699606</v>
      </c>
      <c r="M122" s="35">
        <f t="shared" si="7"/>
        <v>0.24131064054604318</v>
      </c>
    </row>
    <row r="123" spans="1:13" x14ac:dyDescent="0.2">
      <c r="A123" s="21">
        <v>5</v>
      </c>
      <c r="B123" s="21"/>
      <c r="C123" s="9">
        <v>24.608404040404032</v>
      </c>
      <c r="D123" s="9">
        <v>22.483962289276636</v>
      </c>
      <c r="E123" s="8">
        <v>1.1731203007518796</v>
      </c>
      <c r="F123" s="8">
        <v>7.9</v>
      </c>
      <c r="G123" s="9">
        <v>33</v>
      </c>
      <c r="H123" s="8">
        <v>0.26629999999999998</v>
      </c>
      <c r="I123" s="8">
        <v>3.27E-2</v>
      </c>
      <c r="J123" s="9">
        <v>40.1678</v>
      </c>
      <c r="K123" s="9">
        <v>1.5045999999999999</v>
      </c>
      <c r="L123" s="8">
        <f t="shared" si="6"/>
        <v>1.7865089561708341</v>
      </c>
      <c r="M123" s="36">
        <f t="shared" si="7"/>
        <v>0.17977850384188052</v>
      </c>
    </row>
    <row r="124" spans="1:13" x14ac:dyDescent="0.2">
      <c r="A124" s="30">
        <v>5</v>
      </c>
      <c r="B124" s="30" t="s">
        <v>20</v>
      </c>
      <c r="C124" s="25">
        <v>24.608404040404032</v>
      </c>
      <c r="D124" s="25">
        <v>22.483962289276636</v>
      </c>
      <c r="E124" s="26">
        <v>3.5815037593984962</v>
      </c>
      <c r="F124" s="26">
        <v>4.67</v>
      </c>
      <c r="G124" s="25">
        <v>20.399999999999999</v>
      </c>
      <c r="H124" s="26">
        <v>0.80259999999999998</v>
      </c>
      <c r="I124" s="26">
        <v>9.6100000000000005E-2</v>
      </c>
      <c r="J124" s="25"/>
      <c r="K124" s="25"/>
      <c r="L124" s="26"/>
      <c r="M124" s="38"/>
    </row>
    <row r="126" spans="1:13" x14ac:dyDescent="0.2">
      <c r="A126" s="15">
        <v>6</v>
      </c>
      <c r="B126" s="15"/>
      <c r="C126" s="39">
        <v>24.489400932400859</v>
      </c>
      <c r="D126" s="39">
        <v>41.866912473944829</v>
      </c>
      <c r="E126" s="41">
        <v>3.1134586466165417</v>
      </c>
      <c r="F126" s="42">
        <v>7.74</v>
      </c>
      <c r="G126" s="43">
        <v>60</v>
      </c>
      <c r="H126" s="41">
        <v>0.41049999999999998</v>
      </c>
      <c r="I126" s="41">
        <v>0.1037</v>
      </c>
      <c r="J126" s="39">
        <v>79.277699999999996</v>
      </c>
      <c r="K126" s="39">
        <v>13.985300000000001</v>
      </c>
      <c r="L126" s="41">
        <v>1.7189346118293745</v>
      </c>
      <c r="M126" s="35">
        <f>L126*SQRT((K126/J126)^2+(1/D126)^2)</f>
        <v>0.30600241795529975</v>
      </c>
    </row>
    <row r="127" spans="1:13" x14ac:dyDescent="0.2">
      <c r="A127" s="15">
        <v>6</v>
      </c>
      <c r="B127" s="15"/>
      <c r="C127" s="39">
        <v>24.489400932400859</v>
      </c>
      <c r="D127" s="39">
        <v>41.866912473944829</v>
      </c>
      <c r="E127" s="41">
        <v>2.4992982456140354</v>
      </c>
      <c r="F127" s="42">
        <v>8.3800000000000008</v>
      </c>
      <c r="G127" s="43">
        <v>72.3</v>
      </c>
      <c r="H127" s="41">
        <v>0.26719999999999999</v>
      </c>
      <c r="I127" s="41">
        <v>7.9100000000000004E-2</v>
      </c>
      <c r="J127" s="39">
        <v>86.694500000000005</v>
      </c>
      <c r="K127" s="39">
        <v>9.1989000000000001</v>
      </c>
      <c r="L127" s="41">
        <v>1.9042737249863522</v>
      </c>
      <c r="M127" s="35">
        <f t="shared" ref="M127:M140" si="8">L127*SQRT((K127/J127)^2+(1/D127)^2)</f>
        <v>0.2071129903932396</v>
      </c>
    </row>
    <row r="128" spans="1:13" x14ac:dyDescent="0.2">
      <c r="A128" s="15">
        <v>6</v>
      </c>
      <c r="B128" s="15"/>
      <c r="C128" s="39">
        <v>24.489400932400859</v>
      </c>
      <c r="D128" s="39">
        <v>41.866912473944829</v>
      </c>
      <c r="E128" s="41">
        <v>2.5135714285714283</v>
      </c>
      <c r="F128" s="42">
        <v>7.82</v>
      </c>
      <c r="G128" s="43">
        <v>62.3</v>
      </c>
      <c r="H128" s="41">
        <v>0.39360000000000001</v>
      </c>
      <c r="I128" s="41">
        <v>0.1021</v>
      </c>
      <c r="J128" s="39">
        <v>81.8185</v>
      </c>
      <c r="K128" s="39">
        <v>13.8804</v>
      </c>
      <c r="L128" s="41">
        <v>1.7728618977585828</v>
      </c>
      <c r="M128" s="35">
        <f t="shared" si="8"/>
        <v>0.30372997713648386</v>
      </c>
    </row>
    <row r="129" spans="1:13" x14ac:dyDescent="0.2">
      <c r="A129" s="15">
        <v>6</v>
      </c>
      <c r="B129" s="15"/>
      <c r="C129" s="39">
        <v>24.489400932400859</v>
      </c>
      <c r="D129" s="39">
        <v>41.866912473944829</v>
      </c>
      <c r="E129" s="41">
        <v>2.0977443609022557</v>
      </c>
      <c r="F129" s="42">
        <v>8.3699999999999992</v>
      </c>
      <c r="G129" s="43">
        <v>63.4</v>
      </c>
      <c r="H129" s="41">
        <v>0.26929999999999998</v>
      </c>
      <c r="I129" s="41">
        <v>7.9600000000000004E-2</v>
      </c>
      <c r="J129" s="39">
        <v>74.498900000000006</v>
      </c>
      <c r="K129" s="39">
        <v>7.5983000000000001</v>
      </c>
      <c r="L129" s="41">
        <v>1.6517831493660937</v>
      </c>
      <c r="M129" s="35">
        <f t="shared" si="8"/>
        <v>0.17302689660908785</v>
      </c>
    </row>
    <row r="130" spans="1:13" x14ac:dyDescent="0.2">
      <c r="A130" s="15">
        <v>6</v>
      </c>
      <c r="B130" s="15"/>
      <c r="C130" s="39">
        <v>24.489400932400859</v>
      </c>
      <c r="D130" s="39">
        <v>41.866912473944829</v>
      </c>
      <c r="E130" s="41">
        <v>4.1729323308270674</v>
      </c>
      <c r="F130" s="42">
        <v>9.25</v>
      </c>
      <c r="G130" s="43">
        <v>76.900000000000006</v>
      </c>
      <c r="H130" s="41">
        <v>6.1400000000000003E-2</v>
      </c>
      <c r="I130" s="41">
        <v>2.3699999999999999E-2</v>
      </c>
      <c r="J130" s="39">
        <v>79.676100000000005</v>
      </c>
      <c r="K130" s="39">
        <v>1.7827</v>
      </c>
      <c r="L130" s="41">
        <v>1.7906539913169968</v>
      </c>
      <c r="M130" s="35">
        <f t="shared" si="8"/>
        <v>5.8604312695237484E-2</v>
      </c>
    </row>
    <row r="131" spans="1:13" x14ac:dyDescent="0.2">
      <c r="A131" s="15">
        <v>6</v>
      </c>
      <c r="B131" s="15"/>
      <c r="C131" s="39">
        <v>24.489400932400859</v>
      </c>
      <c r="D131" s="39">
        <v>41.866912473944829</v>
      </c>
      <c r="E131" s="41">
        <v>1.969887218045113</v>
      </c>
      <c r="F131" s="42">
        <v>8.59</v>
      </c>
      <c r="G131" s="43">
        <v>66.400000000000006</v>
      </c>
      <c r="H131" s="41">
        <v>0.21809999999999999</v>
      </c>
      <c r="I131" s="41">
        <v>6.6600000000000006E-2</v>
      </c>
      <c r="J131" s="39">
        <v>75.546700000000001</v>
      </c>
      <c r="K131" s="39">
        <v>5.8826999999999998</v>
      </c>
      <c r="L131" s="41">
        <v>1.6827618138626743</v>
      </c>
      <c r="M131" s="35">
        <f t="shared" si="8"/>
        <v>0.13705978378922004</v>
      </c>
    </row>
    <row r="132" spans="1:13" x14ac:dyDescent="0.2">
      <c r="A132" s="15">
        <v>6</v>
      </c>
      <c r="B132" s="15"/>
      <c r="C132" s="39">
        <v>24.489400932400859</v>
      </c>
      <c r="D132" s="39">
        <v>41.866912473944829</v>
      </c>
      <c r="E132" s="41">
        <v>2.4536842105263155</v>
      </c>
      <c r="F132" s="42">
        <v>8.82</v>
      </c>
      <c r="G132" s="43">
        <v>61.7</v>
      </c>
      <c r="H132" s="41">
        <v>0.16370000000000001</v>
      </c>
      <c r="I132" s="41">
        <v>5.2299999999999999E-2</v>
      </c>
      <c r="J132" s="39">
        <v>67.091300000000004</v>
      </c>
      <c r="K132" s="39">
        <v>3.5268000000000002</v>
      </c>
      <c r="L132" s="41">
        <v>1.512718514845671</v>
      </c>
      <c r="M132" s="35">
        <f t="shared" si="8"/>
        <v>8.7343101359307368E-2</v>
      </c>
    </row>
    <row r="133" spans="1:13" x14ac:dyDescent="0.2">
      <c r="A133" s="15">
        <v>6</v>
      </c>
      <c r="B133" s="15"/>
      <c r="C133" s="39">
        <v>24.489400932400859</v>
      </c>
      <c r="D133" s="39">
        <v>41.866912473944829</v>
      </c>
      <c r="E133" s="41">
        <v>3.3258270676691728</v>
      </c>
      <c r="F133" s="42">
        <v>7.97</v>
      </c>
      <c r="G133" s="43">
        <v>51.2</v>
      </c>
      <c r="H133" s="41">
        <v>0.36020000000000002</v>
      </c>
      <c r="I133" s="41">
        <v>9.6600000000000005E-2</v>
      </c>
      <c r="J133" s="39">
        <v>61.1601</v>
      </c>
      <c r="K133" s="39">
        <v>8.9292999999999996</v>
      </c>
      <c r="L133" s="41">
        <v>1.3639017344571263</v>
      </c>
      <c r="M133" s="35">
        <f t="shared" si="8"/>
        <v>0.20177517774310125</v>
      </c>
    </row>
    <row r="134" spans="1:13" x14ac:dyDescent="0.2">
      <c r="A134" s="15">
        <v>6</v>
      </c>
      <c r="B134" s="15"/>
      <c r="C134" s="39">
        <v>24.489400932400859</v>
      </c>
      <c r="D134" s="39">
        <v>41.866912473944829</v>
      </c>
      <c r="E134" s="41">
        <v>2.5887719298245613</v>
      </c>
      <c r="F134" s="42">
        <v>8.33</v>
      </c>
      <c r="G134" s="43">
        <v>66</v>
      </c>
      <c r="H134" s="41">
        <v>0.27829999999999999</v>
      </c>
      <c r="I134" s="41">
        <v>8.0799999999999997E-2</v>
      </c>
      <c r="J134" s="39">
        <v>78.716300000000004</v>
      </c>
      <c r="K134" s="39">
        <v>8.4852000000000007</v>
      </c>
      <c r="L134" s="41">
        <v>1.7371496389394445</v>
      </c>
      <c r="M134" s="35">
        <f t="shared" si="8"/>
        <v>0.19179737522409845</v>
      </c>
    </row>
    <row r="135" spans="1:13" x14ac:dyDescent="0.2">
      <c r="A135" s="15">
        <v>6</v>
      </c>
      <c r="B135" s="15"/>
      <c r="C135" s="39">
        <v>24.489400932400859</v>
      </c>
      <c r="D135" s="39">
        <v>41.866912473944829</v>
      </c>
      <c r="E135" s="41">
        <v>2.8936340852130327</v>
      </c>
      <c r="F135" s="41">
        <v>9.02</v>
      </c>
      <c r="G135" s="39">
        <v>70.2</v>
      </c>
      <c r="H135" s="41">
        <v>0.11609999999999999</v>
      </c>
      <c r="I135" s="41">
        <v>3.8699999999999998E-2</v>
      </c>
      <c r="J135" s="39">
        <v>74.926000000000002</v>
      </c>
      <c r="K135" s="39">
        <v>2.8409</v>
      </c>
      <c r="L135" s="41">
        <v>1.6838271138135217</v>
      </c>
      <c r="M135" s="35">
        <f t="shared" si="8"/>
        <v>7.5455976758082008E-2</v>
      </c>
    </row>
    <row r="136" spans="1:13" x14ac:dyDescent="0.2">
      <c r="A136" s="15">
        <v>6</v>
      </c>
      <c r="B136" s="15"/>
      <c r="C136" s="39">
        <v>24.489400932400859</v>
      </c>
      <c r="D136" s="39">
        <v>41.866912473944829</v>
      </c>
      <c r="E136" s="41">
        <v>3.1753884711779445</v>
      </c>
      <c r="F136" s="41">
        <v>8.86</v>
      </c>
      <c r="G136" s="39">
        <v>69.3</v>
      </c>
      <c r="H136" s="41">
        <v>0.15429999999999999</v>
      </c>
      <c r="I136" s="41">
        <v>5.0500000000000003E-2</v>
      </c>
      <c r="J136" s="39">
        <v>75.732600000000005</v>
      </c>
      <c r="K136" s="39">
        <v>3.8841999999999999</v>
      </c>
      <c r="L136" s="41">
        <v>1.6963502236496806</v>
      </c>
      <c r="M136" s="35">
        <f t="shared" si="8"/>
        <v>9.5975021980951897E-2</v>
      </c>
    </row>
    <row r="137" spans="1:13" x14ac:dyDescent="0.2">
      <c r="A137" s="15">
        <v>6</v>
      </c>
      <c r="B137" s="15"/>
      <c r="C137" s="39">
        <v>24.489400932400859</v>
      </c>
      <c r="D137" s="39">
        <v>41.866912473944829</v>
      </c>
      <c r="E137" s="41">
        <v>4.0186466165413544</v>
      </c>
      <c r="F137" s="41">
        <v>7.86</v>
      </c>
      <c r="G137" s="39">
        <v>62.4</v>
      </c>
      <c r="H137" s="41">
        <v>0.38419999999999999</v>
      </c>
      <c r="I137" s="41">
        <v>0.1</v>
      </c>
      <c r="J137" s="39">
        <v>81.301900000000003</v>
      </c>
      <c r="K137" s="39">
        <v>13.4717</v>
      </c>
      <c r="L137" s="41">
        <v>1.7631654349347268</v>
      </c>
      <c r="M137" s="35">
        <f t="shared" si="8"/>
        <v>0.29517565372017679</v>
      </c>
    </row>
    <row r="138" spans="1:13" x14ac:dyDescent="0.2">
      <c r="A138" s="15">
        <v>6</v>
      </c>
      <c r="B138" s="15"/>
      <c r="C138" s="39">
        <v>24.489400932400859</v>
      </c>
      <c r="D138" s="39">
        <v>41.866912473944829</v>
      </c>
      <c r="E138" s="41">
        <v>2.4924812030075185</v>
      </c>
      <c r="F138" s="41">
        <v>7.65</v>
      </c>
      <c r="G138" s="39">
        <v>60</v>
      </c>
      <c r="H138" s="41">
        <v>0.42909999999999998</v>
      </c>
      <c r="I138" s="41">
        <v>0.1053</v>
      </c>
      <c r="J138" s="39">
        <v>80.896500000000003</v>
      </c>
      <c r="K138" s="39">
        <v>15.0046</v>
      </c>
      <c r="L138" s="41">
        <v>1.7488651968767155</v>
      </c>
      <c r="M138" s="35">
        <f t="shared" si="8"/>
        <v>0.32705628007816401</v>
      </c>
    </row>
    <row r="139" spans="1:13" x14ac:dyDescent="0.2">
      <c r="A139" s="15">
        <v>6</v>
      </c>
      <c r="B139" s="15"/>
      <c r="C139" s="39">
        <v>24.489400932400859</v>
      </c>
      <c r="D139" s="39">
        <v>41.866912473944829</v>
      </c>
      <c r="E139" s="41">
        <v>6.1781954887218058</v>
      </c>
      <c r="F139" s="41">
        <v>9.1300000000000008</v>
      </c>
      <c r="G139" s="39">
        <v>76.5</v>
      </c>
      <c r="H139" s="41">
        <v>8.9899999999999994E-2</v>
      </c>
      <c r="I139" s="41">
        <v>3.1899999999999998E-2</v>
      </c>
      <c r="J139" s="39">
        <v>80.680999999999997</v>
      </c>
      <c r="K139" s="39">
        <v>2.3972000000000002</v>
      </c>
      <c r="L139" s="41">
        <v>1.8089807950401806</v>
      </c>
      <c r="M139" s="35">
        <f t="shared" si="8"/>
        <v>6.8962531361570573E-2</v>
      </c>
    </row>
    <row r="140" spans="1:13" x14ac:dyDescent="0.2">
      <c r="A140" s="21">
        <v>6</v>
      </c>
      <c r="B140" s="21"/>
      <c r="C140" s="40">
        <v>24.489400932400859</v>
      </c>
      <c r="D140" s="40">
        <v>41.866912473944829</v>
      </c>
      <c r="E140" s="49">
        <v>3.515714285714286</v>
      </c>
      <c r="F140" s="49">
        <v>8.74</v>
      </c>
      <c r="G140" s="40">
        <v>70.7</v>
      </c>
      <c r="H140" s="49">
        <v>0.1825</v>
      </c>
      <c r="I140" s="49">
        <v>5.7000000000000002E-2</v>
      </c>
      <c r="J140" s="40">
        <v>78.951899999999995</v>
      </c>
      <c r="K140" s="40">
        <v>5.0782999999999996</v>
      </c>
      <c r="L140" s="49">
        <v>1.7601610556186014</v>
      </c>
      <c r="M140" s="36">
        <f t="shared" si="8"/>
        <v>0.12077002414962971</v>
      </c>
    </row>
    <row r="141" spans="1:13" x14ac:dyDescent="0.2">
      <c r="A141" s="29">
        <v>6</v>
      </c>
      <c r="B141" s="29" t="s">
        <v>20</v>
      </c>
      <c r="C141" s="45">
        <v>24.489400932400859</v>
      </c>
      <c r="D141" s="45">
        <v>41.866912473944829</v>
      </c>
      <c r="E141" s="46">
        <v>3.3096992481203009</v>
      </c>
      <c r="F141" s="46">
        <v>6.57</v>
      </c>
      <c r="G141" s="45">
        <v>50</v>
      </c>
      <c r="H141" s="46">
        <v>0.61140000000000005</v>
      </c>
      <c r="I141" s="46">
        <v>9.6699999999999994E-2</v>
      </c>
      <c r="J141" s="39"/>
      <c r="K141" s="39"/>
      <c r="L141" s="41"/>
      <c r="M141" s="44"/>
    </row>
    <row r="142" spans="1:13" x14ac:dyDescent="0.2">
      <c r="A142" s="29">
        <v>6</v>
      </c>
      <c r="B142" s="29" t="s">
        <v>20</v>
      </c>
      <c r="C142" s="45">
        <v>24.489400932400859</v>
      </c>
      <c r="D142" s="45">
        <v>41.866912473944829</v>
      </c>
      <c r="E142" s="46">
        <v>5.9095488721804514</v>
      </c>
      <c r="F142" s="46">
        <v>6.39</v>
      </c>
      <c r="G142" s="45">
        <v>47.8</v>
      </c>
      <c r="H142" s="46">
        <v>0.63239999999999996</v>
      </c>
      <c r="I142" s="46">
        <v>9.1999999999999998E-2</v>
      </c>
      <c r="J142" s="39"/>
      <c r="K142" s="39"/>
      <c r="L142" s="41"/>
      <c r="M142" s="44"/>
    </row>
    <row r="143" spans="1:13" x14ac:dyDescent="0.2">
      <c r="A143" s="30">
        <v>6</v>
      </c>
      <c r="B143" s="30" t="s">
        <v>20</v>
      </c>
      <c r="C143" s="47">
        <v>24.489400932400859</v>
      </c>
      <c r="D143" s="47">
        <v>41.866912473944829</v>
      </c>
      <c r="E143" s="48">
        <v>8.2859398496240608</v>
      </c>
      <c r="F143" s="48">
        <v>5.71</v>
      </c>
      <c r="G143" s="47">
        <v>41.2</v>
      </c>
      <c r="H143" s="48">
        <v>0.69279999999999997</v>
      </c>
      <c r="I143" s="48">
        <v>7.1400000000000005E-2</v>
      </c>
      <c r="J143" s="40"/>
      <c r="K143" s="40"/>
      <c r="L143" s="49"/>
      <c r="M143" s="50"/>
    </row>
    <row r="144" spans="1:13" x14ac:dyDescent="0.2">
      <c r="A144" s="15"/>
      <c r="B144" s="15"/>
      <c r="C144" s="6"/>
      <c r="D144" s="6"/>
      <c r="E144" s="5"/>
      <c r="F144" s="5"/>
      <c r="G144" s="6"/>
      <c r="H144" s="5"/>
      <c r="I144" s="5"/>
      <c r="J144" s="6"/>
      <c r="K144" s="6"/>
      <c r="L144" s="5"/>
    </row>
    <row r="145" spans="1:13" x14ac:dyDescent="0.2">
      <c r="A145" s="15">
        <v>7</v>
      </c>
      <c r="B145" s="15"/>
      <c r="C145" s="6">
        <v>22.441092463092446</v>
      </c>
      <c r="D145" s="6">
        <v>6.8040442164852442</v>
      </c>
      <c r="E145" s="5">
        <v>2.5062406015037597</v>
      </c>
      <c r="F145" s="18">
        <v>8.1300000000000008</v>
      </c>
      <c r="G145" s="19">
        <v>11.3</v>
      </c>
      <c r="H145" s="5">
        <v>0.24779999999999999</v>
      </c>
      <c r="I145" s="5">
        <v>4.5699999999999998E-2</v>
      </c>
      <c r="J145" s="6">
        <v>12.137600000000001</v>
      </c>
      <c r="K145" s="39">
        <v>0.3921</v>
      </c>
      <c r="L145" s="5">
        <f t="shared" ref="L145:L158" si="9">J145/D145</f>
        <v>1.7838802356093306</v>
      </c>
      <c r="M145" s="35">
        <f>L145*SQRT((K145/J145)^2+(1.1/D145)^2)</f>
        <v>0.29409854469380325</v>
      </c>
    </row>
    <row r="146" spans="1:13" x14ac:dyDescent="0.2">
      <c r="A146" s="15">
        <v>7</v>
      </c>
      <c r="B146" s="15"/>
      <c r="C146" s="6">
        <v>22.441092463092446</v>
      </c>
      <c r="D146" s="6">
        <v>6.8040442164852442</v>
      </c>
      <c r="E146" s="5">
        <v>2.7884210526315796</v>
      </c>
      <c r="F146" s="5">
        <v>8.83</v>
      </c>
      <c r="G146" s="6">
        <v>14.5</v>
      </c>
      <c r="H146" s="5">
        <v>0.12959999999999999</v>
      </c>
      <c r="I146" s="5">
        <v>2.5600000000000001E-2</v>
      </c>
      <c r="J146" s="6">
        <v>15.3559</v>
      </c>
      <c r="K146" s="39">
        <v>0.2893</v>
      </c>
      <c r="L146" s="5">
        <f t="shared" si="9"/>
        <v>2.2568783375620649</v>
      </c>
      <c r="M146" s="35">
        <f t="shared" ref="M146:M158" si="10">L146*SQRT((K146/J146)^2+(1.1/D146)^2)</f>
        <v>0.36733532249706463</v>
      </c>
    </row>
    <row r="147" spans="1:13" x14ac:dyDescent="0.2">
      <c r="A147" s="15">
        <v>7</v>
      </c>
      <c r="B147" s="15"/>
      <c r="C147" s="6">
        <v>22.441092463092446</v>
      </c>
      <c r="D147" s="6">
        <v>6.8040442164852442</v>
      </c>
      <c r="E147" s="5">
        <v>3.8436842105263156</v>
      </c>
      <c r="F147" s="5">
        <v>7.63</v>
      </c>
      <c r="G147" s="6">
        <v>10.4</v>
      </c>
      <c r="H147" s="5">
        <v>0.33189999999999997</v>
      </c>
      <c r="I147" s="5">
        <v>6.0100000000000001E-2</v>
      </c>
      <c r="J147" s="6">
        <v>11.2155</v>
      </c>
      <c r="K147" s="39">
        <v>0.53069999999999995</v>
      </c>
      <c r="L147" s="5">
        <f t="shared" si="9"/>
        <v>1.6483578946806985</v>
      </c>
      <c r="M147" s="35">
        <f t="shared" si="10"/>
        <v>0.27766762135856499</v>
      </c>
    </row>
    <row r="148" spans="1:13" x14ac:dyDescent="0.2">
      <c r="A148" s="15">
        <v>7</v>
      </c>
      <c r="B148" s="15"/>
      <c r="C148" s="6">
        <v>22.441092463092446</v>
      </c>
      <c r="D148" s="6">
        <v>6.8040442164852442</v>
      </c>
      <c r="E148" s="5">
        <v>3.1253383458646615</v>
      </c>
      <c r="F148" s="5">
        <v>7.88</v>
      </c>
      <c r="G148" s="6">
        <v>11.3</v>
      </c>
      <c r="H148" s="5">
        <v>0.29010000000000002</v>
      </c>
      <c r="I148" s="5">
        <v>5.2999999999999999E-2</v>
      </c>
      <c r="J148" s="6">
        <v>12.345800000000001</v>
      </c>
      <c r="K148" s="39">
        <v>0.49049999999999999</v>
      </c>
      <c r="L148" s="5">
        <f t="shared" si="9"/>
        <v>1.8144796840220203</v>
      </c>
      <c r="M148" s="35">
        <f t="shared" si="10"/>
        <v>0.30207246951070776</v>
      </c>
    </row>
    <row r="149" spans="1:13" x14ac:dyDescent="0.2">
      <c r="A149" s="15">
        <v>7</v>
      </c>
      <c r="B149" s="15"/>
      <c r="C149" s="6">
        <v>22.441092463092446</v>
      </c>
      <c r="D149" s="6">
        <v>6.8040442164852442</v>
      </c>
      <c r="E149" s="5">
        <v>3.6090225563909772</v>
      </c>
      <c r="F149" s="5">
        <v>8</v>
      </c>
      <c r="G149" s="6">
        <v>10.9</v>
      </c>
      <c r="H149" s="5">
        <v>0.26960000000000001</v>
      </c>
      <c r="I149" s="5">
        <v>4.9599999999999998E-2</v>
      </c>
      <c r="J149" s="6">
        <v>11.6897</v>
      </c>
      <c r="K149" s="39">
        <v>0.4108</v>
      </c>
      <c r="L149" s="5">
        <f t="shared" si="9"/>
        <v>1.7180517392402446</v>
      </c>
      <c r="M149" s="35">
        <f t="shared" si="10"/>
        <v>0.28424118707382623</v>
      </c>
    </row>
    <row r="150" spans="1:13" x14ac:dyDescent="0.2">
      <c r="A150" s="15">
        <v>7</v>
      </c>
      <c r="B150" s="15"/>
      <c r="C150" s="6">
        <v>22.441092463092446</v>
      </c>
      <c r="D150" s="6">
        <v>6.8040442164852442</v>
      </c>
      <c r="E150" s="5">
        <v>2.6187969924812031</v>
      </c>
      <c r="F150" s="5">
        <v>7.74</v>
      </c>
      <c r="G150" s="6">
        <v>11.6</v>
      </c>
      <c r="H150" s="5">
        <v>0.31330000000000002</v>
      </c>
      <c r="I150" s="5">
        <v>5.6899999999999999E-2</v>
      </c>
      <c r="J150" s="6">
        <v>12.9109</v>
      </c>
      <c r="K150" s="39">
        <v>0.58650000000000002</v>
      </c>
      <c r="L150" s="5">
        <f t="shared" si="9"/>
        <v>1.8975332301219767</v>
      </c>
      <c r="M150" s="35">
        <f t="shared" si="10"/>
        <v>0.31865176637852677</v>
      </c>
    </row>
    <row r="151" spans="1:13" x14ac:dyDescent="0.2">
      <c r="A151" s="15">
        <v>7</v>
      </c>
      <c r="B151" s="15"/>
      <c r="C151" s="6">
        <v>22.441092463092446</v>
      </c>
      <c r="D151" s="6">
        <v>6.8040442164852442</v>
      </c>
      <c r="E151" s="5">
        <v>1.5310275689223058</v>
      </c>
      <c r="F151" s="5">
        <v>7.36</v>
      </c>
      <c r="G151" s="6">
        <v>12.1</v>
      </c>
      <c r="H151" s="5">
        <v>0.37769999999999998</v>
      </c>
      <c r="I151" s="5">
        <v>6.7599999999999993E-2</v>
      </c>
      <c r="J151" s="6">
        <v>14.178900000000001</v>
      </c>
      <c r="K151" s="39">
        <v>0.92989999999999995</v>
      </c>
      <c r="L151" s="5">
        <f t="shared" si="9"/>
        <v>2.0838929831829307</v>
      </c>
      <c r="M151" s="35">
        <f t="shared" si="10"/>
        <v>0.36356557479205864</v>
      </c>
    </row>
    <row r="152" spans="1:13" x14ac:dyDescent="0.2">
      <c r="A152" s="15">
        <v>7</v>
      </c>
      <c r="B152" s="15"/>
      <c r="C152" s="6">
        <v>22.441092463092446</v>
      </c>
      <c r="D152" s="6">
        <v>6.8040442164852442</v>
      </c>
      <c r="E152" s="5">
        <v>6.6911278195488721</v>
      </c>
      <c r="F152" s="5">
        <v>8.24</v>
      </c>
      <c r="G152" s="6">
        <v>12.2</v>
      </c>
      <c r="H152" s="5">
        <v>0.22950000000000001</v>
      </c>
      <c r="I152" s="5">
        <v>4.2799999999999998E-2</v>
      </c>
      <c r="J152" s="6">
        <v>13.227</v>
      </c>
      <c r="K152" s="39">
        <v>0.40350000000000003</v>
      </c>
      <c r="L152" s="5">
        <f t="shared" si="9"/>
        <v>1.9439908941145378</v>
      </c>
      <c r="M152" s="35">
        <f t="shared" si="10"/>
        <v>0.31982830206878038</v>
      </c>
    </row>
    <row r="153" spans="1:13" x14ac:dyDescent="0.2">
      <c r="A153" s="15">
        <v>7</v>
      </c>
      <c r="B153" s="15"/>
      <c r="C153" s="6">
        <v>22.441092463092446</v>
      </c>
      <c r="D153" s="6">
        <v>6.8040442164852442</v>
      </c>
      <c r="E153" s="5">
        <v>4.4917293233082711</v>
      </c>
      <c r="F153" s="5">
        <v>8.24</v>
      </c>
      <c r="G153" s="6">
        <v>12.8</v>
      </c>
      <c r="H153" s="5">
        <v>0.22919999999999999</v>
      </c>
      <c r="I153" s="5">
        <v>4.2500000000000003E-2</v>
      </c>
      <c r="J153" s="6">
        <v>14.007400000000001</v>
      </c>
      <c r="K153" s="39">
        <v>0.43780000000000002</v>
      </c>
      <c r="L153" s="5">
        <f t="shared" si="9"/>
        <v>2.0586873856671941</v>
      </c>
      <c r="M153" s="35">
        <f t="shared" si="10"/>
        <v>0.33898768777780258</v>
      </c>
    </row>
    <row r="154" spans="1:13" x14ac:dyDescent="0.2">
      <c r="A154" s="15">
        <v>7</v>
      </c>
      <c r="B154" s="15"/>
      <c r="C154" s="6">
        <v>22.441092463092446</v>
      </c>
      <c r="D154" s="6">
        <v>6.8040442164852442</v>
      </c>
      <c r="E154" s="5">
        <v>1.902756892230576</v>
      </c>
      <c r="F154" s="5">
        <v>7.3</v>
      </c>
      <c r="G154" s="6">
        <v>11.4</v>
      </c>
      <c r="H154" s="5">
        <v>0.38769999999999999</v>
      </c>
      <c r="I154" s="5">
        <v>6.9000000000000006E-2</v>
      </c>
      <c r="J154" s="6">
        <v>13.1122</v>
      </c>
      <c r="K154" s="39">
        <v>0.84799999999999998</v>
      </c>
      <c r="L154" s="5">
        <f t="shared" si="9"/>
        <v>1.9271185757774736</v>
      </c>
      <c r="M154" s="35">
        <f t="shared" si="10"/>
        <v>0.33555814274171814</v>
      </c>
    </row>
    <row r="155" spans="1:13" x14ac:dyDescent="0.2">
      <c r="A155" s="15">
        <v>7</v>
      </c>
      <c r="B155" s="15"/>
      <c r="C155" s="6">
        <v>22.441092463092446</v>
      </c>
      <c r="D155" s="6">
        <v>6.8040442164852442</v>
      </c>
      <c r="E155" s="5">
        <v>1.7833333333333334</v>
      </c>
      <c r="F155" s="5">
        <v>7.49</v>
      </c>
      <c r="G155" s="6">
        <v>15.5</v>
      </c>
      <c r="H155" s="5">
        <v>0.35539999999999999</v>
      </c>
      <c r="I155" s="5">
        <v>6.3799999999999996E-2</v>
      </c>
      <c r="J155" s="6">
        <v>19.315000000000001</v>
      </c>
      <c r="K155" s="39">
        <v>1.3953</v>
      </c>
      <c r="L155" s="5">
        <f t="shared" si="9"/>
        <v>2.838752863069653</v>
      </c>
      <c r="M155" s="35">
        <f t="shared" si="10"/>
        <v>0.50266949496375757</v>
      </c>
    </row>
    <row r="156" spans="1:13" x14ac:dyDescent="0.2">
      <c r="A156" s="15">
        <v>7</v>
      </c>
      <c r="B156" s="15"/>
      <c r="C156" s="6">
        <v>22.441092463092446</v>
      </c>
      <c r="D156" s="6">
        <v>6.8040442164852442</v>
      </c>
      <c r="E156" s="5">
        <v>5.0392481203007522</v>
      </c>
      <c r="F156" s="5">
        <v>7.13</v>
      </c>
      <c r="G156" s="6">
        <v>14.3</v>
      </c>
      <c r="H156" s="5">
        <v>0.41620000000000001</v>
      </c>
      <c r="I156" s="5">
        <v>7.3899999999999993E-2</v>
      </c>
      <c r="J156" s="6">
        <v>18.408200000000001</v>
      </c>
      <c r="K156" s="39">
        <v>1.7062999999999999</v>
      </c>
      <c r="L156" s="5">
        <f t="shared" si="9"/>
        <v>2.7054791847765358</v>
      </c>
      <c r="M156" s="35">
        <f t="shared" si="10"/>
        <v>0.50418258182718911</v>
      </c>
    </row>
    <row r="157" spans="1:13" x14ac:dyDescent="0.2">
      <c r="A157" s="15">
        <v>7</v>
      </c>
      <c r="B157" s="15"/>
      <c r="C157" s="6">
        <v>22.441092463092446</v>
      </c>
      <c r="D157" s="6">
        <v>6.8040442164852442</v>
      </c>
      <c r="E157" s="5">
        <v>2.4734210526315792</v>
      </c>
      <c r="F157" s="5">
        <v>7.23</v>
      </c>
      <c r="G157" s="6">
        <v>14.7</v>
      </c>
      <c r="H157" s="5">
        <v>0.3992</v>
      </c>
      <c r="I157" s="5">
        <v>7.0999999999999994E-2</v>
      </c>
      <c r="J157" s="6">
        <v>18.7882</v>
      </c>
      <c r="K157" s="39">
        <v>1.6229</v>
      </c>
      <c r="L157" s="5">
        <f t="shared" si="9"/>
        <v>2.7613283221291871</v>
      </c>
      <c r="M157" s="35">
        <f t="shared" si="10"/>
        <v>0.50614476993156599</v>
      </c>
    </row>
    <row r="158" spans="1:13" x14ac:dyDescent="0.2">
      <c r="A158" s="21">
        <v>7</v>
      </c>
      <c r="B158" s="21"/>
      <c r="C158" s="9">
        <v>22.441092463092446</v>
      </c>
      <c r="D158" s="9">
        <v>6.8040442164852442</v>
      </c>
      <c r="E158" s="8">
        <v>0.71904761904761905</v>
      </c>
      <c r="F158" s="8">
        <v>7.55</v>
      </c>
      <c r="G158" s="9">
        <v>11.1</v>
      </c>
      <c r="H158" s="8">
        <v>0.34549999999999997</v>
      </c>
      <c r="I158" s="8">
        <v>6.2399999999999997E-2</v>
      </c>
      <c r="J158" s="9">
        <v>12.3521</v>
      </c>
      <c r="K158" s="40">
        <v>0.64100000000000001</v>
      </c>
      <c r="L158" s="8">
        <f t="shared" si="9"/>
        <v>1.8154056039307616</v>
      </c>
      <c r="M158" s="36">
        <f t="shared" si="10"/>
        <v>0.30824341631877433</v>
      </c>
    </row>
    <row r="159" spans="1:13" x14ac:dyDescent="0.2">
      <c r="A159" s="15"/>
      <c r="B159" s="15"/>
      <c r="C159" s="6"/>
      <c r="D159" s="6"/>
      <c r="E159" s="5"/>
      <c r="F159" s="5"/>
      <c r="G159" s="6"/>
      <c r="H159" s="5"/>
      <c r="I159" s="5"/>
      <c r="J159" s="6"/>
      <c r="K159" s="6"/>
      <c r="L159" s="5"/>
    </row>
    <row r="160" spans="1:13" x14ac:dyDescent="0.2">
      <c r="A160" s="15">
        <v>8</v>
      </c>
      <c r="B160" s="15"/>
      <c r="C160" s="19">
        <v>22.441092463092446</v>
      </c>
      <c r="D160" s="19">
        <v>21</v>
      </c>
      <c r="E160" s="18">
        <v>2.7706766917293235</v>
      </c>
      <c r="F160" s="18">
        <v>7.37</v>
      </c>
      <c r="G160" s="19">
        <v>26.5</v>
      </c>
      <c r="H160" s="18">
        <v>0.3755</v>
      </c>
      <c r="I160" s="18">
        <v>6.7299999999999999E-2</v>
      </c>
      <c r="J160" s="19">
        <v>37.543199999999999</v>
      </c>
      <c r="K160" s="43">
        <v>3.9363999999999999</v>
      </c>
      <c r="L160" s="18">
        <f t="shared" ref="L160" si="11">J160/D160</f>
        <v>1.7877714285714286</v>
      </c>
      <c r="M160" s="55">
        <f t="shared" ref="M160" si="12">L160*SQRT((K160/J160)^2+(1.1/D160)^2)</f>
        <v>0.2095376523770634</v>
      </c>
    </row>
    <row r="161" spans="1:13" x14ac:dyDescent="0.2">
      <c r="A161" s="15">
        <v>8</v>
      </c>
      <c r="B161" s="15"/>
      <c r="C161" s="6">
        <v>22.441092463092446</v>
      </c>
      <c r="D161" s="6">
        <v>21.012121659561178</v>
      </c>
      <c r="E161" s="5">
        <v>2.6697744360902256</v>
      </c>
      <c r="F161" s="18">
        <v>8.07</v>
      </c>
      <c r="G161" s="19">
        <v>32.700000000000003</v>
      </c>
      <c r="H161" s="5">
        <v>0.26219999999999999</v>
      </c>
      <c r="I161" s="5">
        <v>3.3799999999999997E-2</v>
      </c>
      <c r="J161" s="6">
        <v>39.618299999999998</v>
      </c>
      <c r="K161" s="6">
        <v>1.5006999999999999</v>
      </c>
      <c r="L161" s="5">
        <v>1.7470746508317234</v>
      </c>
      <c r="M161" s="35">
        <f>L161*SQRT((K161/J161)^2+(3.5/D161)^2)</f>
        <v>0.29844081903304165</v>
      </c>
    </row>
    <row r="162" spans="1:13" x14ac:dyDescent="0.2">
      <c r="A162" s="15">
        <v>8</v>
      </c>
      <c r="B162" s="15"/>
      <c r="C162" s="6">
        <v>22.441092463092446</v>
      </c>
      <c r="D162" s="6">
        <v>21.012121659561178</v>
      </c>
      <c r="E162" s="5">
        <v>1.0610526315789475</v>
      </c>
      <c r="F162" s="5">
        <v>7.84</v>
      </c>
      <c r="G162" s="6">
        <v>33.6</v>
      </c>
      <c r="H162" s="5">
        <v>0.30180000000000001</v>
      </c>
      <c r="I162" s="5">
        <v>3.8399999999999997E-2</v>
      </c>
      <c r="J162" s="6">
        <v>42.427</v>
      </c>
      <c r="K162" s="6">
        <v>1.9513</v>
      </c>
      <c r="L162" s="5">
        <v>1.8583472108272887</v>
      </c>
      <c r="M162" s="35">
        <f t="shared" ref="M162:M169" si="13">L162*SQRT((K162/J162)^2+(3.5/D162)^2)</f>
        <v>0.32112861451412245</v>
      </c>
    </row>
    <row r="163" spans="1:13" x14ac:dyDescent="0.2">
      <c r="A163" s="15">
        <v>8</v>
      </c>
      <c r="B163" s="15"/>
      <c r="C163" s="6">
        <v>22.441092463092446</v>
      </c>
      <c r="D163" s="6">
        <v>21.012121659561178</v>
      </c>
      <c r="E163" s="5">
        <v>1.2451127819548873</v>
      </c>
      <c r="F163" s="5">
        <v>7.36</v>
      </c>
      <c r="G163" s="6">
        <v>34.6</v>
      </c>
      <c r="H163" s="5">
        <v>0.38440000000000002</v>
      </c>
      <c r="I163" s="5">
        <v>4.8599999999999997E-2</v>
      </c>
      <c r="J163" s="6">
        <v>48.075699999999998</v>
      </c>
      <c r="K163" s="6">
        <v>3.3189000000000002</v>
      </c>
      <c r="L163" s="5">
        <v>2.0722824255271517</v>
      </c>
      <c r="M163" s="35">
        <f t="shared" si="13"/>
        <v>0.37365241480701689</v>
      </c>
    </row>
    <row r="164" spans="1:13" x14ac:dyDescent="0.2">
      <c r="A164" s="15">
        <v>8</v>
      </c>
      <c r="B164" s="15"/>
      <c r="C164" s="6">
        <v>22.441092463092446</v>
      </c>
      <c r="D164" s="6">
        <v>21.012121659561178</v>
      </c>
      <c r="E164" s="5">
        <v>2.8590225563909777</v>
      </c>
      <c r="F164" s="5">
        <v>6.5</v>
      </c>
      <c r="G164" s="6">
        <v>27.1</v>
      </c>
      <c r="H164" s="5">
        <v>0.49</v>
      </c>
      <c r="I164" s="5">
        <v>6.54E-2</v>
      </c>
      <c r="J164" s="6">
        <v>43.366799999999998</v>
      </c>
      <c r="K164" s="6">
        <v>5.5941999999999998</v>
      </c>
      <c r="L164" s="5">
        <v>1.8186073629375128</v>
      </c>
      <c r="M164" s="35">
        <f t="shared" si="13"/>
        <v>0.38314410424674766</v>
      </c>
    </row>
    <row r="165" spans="1:13" x14ac:dyDescent="0.2">
      <c r="A165" s="15">
        <v>8</v>
      </c>
      <c r="B165" s="15"/>
      <c r="C165" s="6">
        <v>22.441092463092446</v>
      </c>
      <c r="D165" s="6">
        <v>21.012121659561178</v>
      </c>
      <c r="E165" s="5">
        <v>2.3199248120300755</v>
      </c>
      <c r="F165" s="5">
        <v>7.65</v>
      </c>
      <c r="G165" s="6">
        <v>31.2</v>
      </c>
      <c r="H165" s="5">
        <v>0.33489999999999998</v>
      </c>
      <c r="I165" s="5">
        <v>4.2599999999999999E-2</v>
      </c>
      <c r="J165" s="6">
        <v>40.276600000000002</v>
      </c>
      <c r="K165" s="6">
        <v>2.1456</v>
      </c>
      <c r="L165" s="5">
        <v>1.760972460755885</v>
      </c>
      <c r="M165" s="35">
        <f t="shared" si="13"/>
        <v>0.3079618316910549</v>
      </c>
    </row>
    <row r="166" spans="1:13" x14ac:dyDescent="0.2">
      <c r="A166" s="15">
        <v>8</v>
      </c>
      <c r="B166" s="15"/>
      <c r="C166" s="6">
        <v>22.441092463092446</v>
      </c>
      <c r="D166" s="6">
        <v>21.012121659561178</v>
      </c>
      <c r="E166" s="5">
        <v>1.8473684210526315</v>
      </c>
      <c r="F166" s="5">
        <v>8.19</v>
      </c>
      <c r="G166" s="6">
        <v>36.4</v>
      </c>
      <c r="H166" s="5">
        <v>0.2414</v>
      </c>
      <c r="I166" s="5">
        <v>3.1399999999999997E-2</v>
      </c>
      <c r="J166" s="6">
        <v>43.772599999999997</v>
      </c>
      <c r="K166" s="6">
        <v>1.5204</v>
      </c>
      <c r="L166" s="5">
        <v>1.9268692837015302</v>
      </c>
      <c r="M166" s="35">
        <f t="shared" si="13"/>
        <v>0.32786343273499818</v>
      </c>
    </row>
    <row r="167" spans="1:13" x14ac:dyDescent="0.2">
      <c r="A167" s="15">
        <v>8</v>
      </c>
      <c r="B167" s="15"/>
      <c r="C167" s="6">
        <v>22.441092463092446</v>
      </c>
      <c r="D167" s="6">
        <v>21.012121659561178</v>
      </c>
      <c r="E167" s="5">
        <v>2.2216541353383459</v>
      </c>
      <c r="F167" s="5">
        <v>7.12</v>
      </c>
      <c r="G167" s="6">
        <v>29.7</v>
      </c>
      <c r="H167" s="5">
        <v>0.4259</v>
      </c>
      <c r="I167" s="5">
        <v>5.3499999999999999E-2</v>
      </c>
      <c r="J167" s="6">
        <v>42.068800000000003</v>
      </c>
      <c r="K167" s="6">
        <v>3.4005000000000001</v>
      </c>
      <c r="L167" s="5">
        <v>1.811192394943856</v>
      </c>
      <c r="M167" s="35">
        <f t="shared" si="13"/>
        <v>0.33533741605770662</v>
      </c>
    </row>
    <row r="168" spans="1:13" x14ac:dyDescent="0.2">
      <c r="A168" s="15">
        <v>8</v>
      </c>
      <c r="B168" s="15"/>
      <c r="C168" s="6">
        <v>22.441092463092446</v>
      </c>
      <c r="D168" s="6">
        <v>21.012121659561178</v>
      </c>
      <c r="E168" s="5">
        <v>2.4101002506265661</v>
      </c>
      <c r="F168" s="5">
        <v>8.51</v>
      </c>
      <c r="G168" s="6">
        <v>37.1</v>
      </c>
      <c r="H168" s="5">
        <v>0.1865</v>
      </c>
      <c r="I168" s="5">
        <v>2.53E-2</v>
      </c>
      <c r="J168" s="6">
        <v>42.563800000000001</v>
      </c>
      <c r="K168" s="6">
        <v>1.1308</v>
      </c>
      <c r="L168" s="5">
        <v>1.883617663719106</v>
      </c>
      <c r="M168" s="35">
        <f t="shared" si="13"/>
        <v>0.31772086717278702</v>
      </c>
    </row>
    <row r="169" spans="1:13" x14ac:dyDescent="0.2">
      <c r="A169" s="21">
        <v>8</v>
      </c>
      <c r="B169" s="21"/>
      <c r="C169" s="9">
        <v>22.441092463092446</v>
      </c>
      <c r="D169" s="9">
        <v>21.012121659561178</v>
      </c>
      <c r="E169" s="8">
        <v>0.77315789473684216</v>
      </c>
      <c r="F169" s="8">
        <v>7.91</v>
      </c>
      <c r="G169" s="9">
        <v>37</v>
      </c>
      <c r="H169" s="8">
        <v>0.2898</v>
      </c>
      <c r="I169" s="8">
        <v>3.7100000000000001E-2</v>
      </c>
      <c r="J169" s="9">
        <v>46.730200000000004</v>
      </c>
      <c r="K169" s="9">
        <v>2.0722</v>
      </c>
      <c r="L169" s="8">
        <v>2.0418115326539961</v>
      </c>
      <c r="M169" s="8">
        <f t="shared" si="13"/>
        <v>0.35195122054973005</v>
      </c>
    </row>
    <row r="170" spans="1:13" x14ac:dyDescent="0.2">
      <c r="A170" s="15"/>
      <c r="B170" s="15"/>
      <c r="C170" s="6"/>
      <c r="D170" s="6"/>
      <c r="E170" s="5"/>
      <c r="F170" s="18"/>
      <c r="G170" s="19"/>
      <c r="H170" s="5"/>
      <c r="I170" s="5"/>
      <c r="J170" s="6"/>
      <c r="K170" s="6"/>
      <c r="L170" s="5"/>
    </row>
    <row r="171" spans="1:13" x14ac:dyDescent="0.2">
      <c r="A171" s="15">
        <v>9</v>
      </c>
      <c r="B171" s="15"/>
      <c r="C171" s="6">
        <v>22.552425796425684</v>
      </c>
      <c r="D171" s="6">
        <v>43.397488091760103</v>
      </c>
      <c r="E171" s="5">
        <v>5.9624060150375933E-2</v>
      </c>
      <c r="F171" s="5">
        <v>7.93</v>
      </c>
      <c r="G171" s="6">
        <v>59.8</v>
      </c>
      <c r="H171" s="5">
        <v>0.36580000000000001</v>
      </c>
      <c r="I171" s="5">
        <v>9.0399999999999994E-2</v>
      </c>
      <c r="J171" s="6">
        <v>75.194900000000004</v>
      </c>
      <c r="K171" s="6">
        <v>10.4339</v>
      </c>
      <c r="L171" s="5">
        <f t="shared" ref="L171:L174" si="14">J171/D171</f>
        <v>1.73270166791698</v>
      </c>
      <c r="M171" s="35">
        <f>L171*SQRT((K171/J171)^2+(1.8/D171)^2)</f>
        <v>0.2509377438777724</v>
      </c>
    </row>
    <row r="172" spans="1:13" x14ac:dyDescent="0.2">
      <c r="A172" s="15">
        <v>9</v>
      </c>
      <c r="B172" s="15"/>
      <c r="C172" s="6">
        <v>22.552425796425684</v>
      </c>
      <c r="D172" s="6">
        <v>43.397488091760103</v>
      </c>
      <c r="E172" s="5">
        <v>0.89464285714285707</v>
      </c>
      <c r="F172" s="5">
        <v>8.35</v>
      </c>
      <c r="G172" s="6">
        <v>63.4</v>
      </c>
      <c r="H172" s="5">
        <v>0.26979999999999998</v>
      </c>
      <c r="I172" s="5">
        <v>7.17E-2</v>
      </c>
      <c r="J172" s="6">
        <v>74.385800000000003</v>
      </c>
      <c r="K172" s="6">
        <v>6.7575000000000003</v>
      </c>
      <c r="L172" s="5">
        <f t="shared" si="14"/>
        <v>1.7140577316990764</v>
      </c>
      <c r="M172" s="35">
        <f t="shared" ref="M172:M174" si="15">L172*SQRT((K172/J172)^2+(1.8/D172)^2)</f>
        <v>0.17117395805167498</v>
      </c>
    </row>
    <row r="173" spans="1:13" x14ac:dyDescent="0.2">
      <c r="A173" s="15">
        <v>9</v>
      </c>
      <c r="B173" s="15"/>
      <c r="C173" s="6">
        <v>22.552425796425684</v>
      </c>
      <c r="D173" s="6">
        <v>43.397488091760103</v>
      </c>
      <c r="E173" s="5">
        <v>0.9096992481203009</v>
      </c>
      <c r="F173" s="5">
        <v>8.7200000000000006</v>
      </c>
      <c r="G173" s="6">
        <v>72</v>
      </c>
      <c r="H173" s="5">
        <v>0.18329999999999999</v>
      </c>
      <c r="I173" s="5">
        <v>5.1200000000000002E-2</v>
      </c>
      <c r="J173" s="6">
        <v>80.510000000000005</v>
      </c>
      <c r="K173" s="6">
        <v>4.2939999999999996</v>
      </c>
      <c r="L173" s="5">
        <f t="shared" si="14"/>
        <v>1.8551764984592845</v>
      </c>
      <c r="M173" s="35">
        <f t="shared" si="15"/>
        <v>0.12534414843992744</v>
      </c>
    </row>
    <row r="174" spans="1:13" x14ac:dyDescent="0.2">
      <c r="A174" s="21">
        <v>9</v>
      </c>
      <c r="B174" s="21"/>
      <c r="C174" s="9">
        <v>22.552425796425684</v>
      </c>
      <c r="D174" s="9">
        <v>43.397488091760103</v>
      </c>
      <c r="E174" s="8">
        <v>1.3037593984962408</v>
      </c>
      <c r="F174" s="8">
        <v>8.67</v>
      </c>
      <c r="G174" s="9">
        <v>69.900000000000006</v>
      </c>
      <c r="H174" s="8">
        <v>0.1948</v>
      </c>
      <c r="I174" s="8">
        <v>5.4100000000000002E-2</v>
      </c>
      <c r="J174" s="9">
        <v>78.588700000000003</v>
      </c>
      <c r="K174" s="9">
        <v>4.6055000000000001</v>
      </c>
      <c r="L174" s="8">
        <f t="shared" si="14"/>
        <v>1.8109043508193661</v>
      </c>
      <c r="M174" s="36">
        <f t="shared" si="15"/>
        <v>0.13001495722925308</v>
      </c>
    </row>
    <row r="175" spans="1:13" x14ac:dyDescent="0.2">
      <c r="A175" s="30">
        <v>9</v>
      </c>
      <c r="B175" s="30" t="s">
        <v>20</v>
      </c>
      <c r="C175" s="25">
        <v>22.552425796425684</v>
      </c>
      <c r="D175" s="25">
        <v>43.397488091760103</v>
      </c>
      <c r="E175" s="26">
        <v>0.81203007518796988</v>
      </c>
      <c r="F175" s="26">
        <v>7.2</v>
      </c>
      <c r="G175" s="25">
        <v>57.4</v>
      </c>
      <c r="H175" s="26">
        <v>0.51800000000000002</v>
      </c>
      <c r="I175" s="26">
        <v>0.10290000000000001</v>
      </c>
      <c r="J175" s="9"/>
      <c r="K175" s="9"/>
      <c r="L175" s="8"/>
      <c r="M175" s="37"/>
    </row>
    <row r="176" spans="1:13" x14ac:dyDescent="0.2">
      <c r="A176" s="28"/>
      <c r="B176" s="28"/>
      <c r="C176" s="6"/>
      <c r="D176" s="31"/>
      <c r="F176" s="18"/>
      <c r="G176" s="19"/>
      <c r="H176" s="5"/>
      <c r="I176" s="5"/>
      <c r="J176" s="6"/>
      <c r="K176" s="6"/>
      <c r="L176" s="5"/>
    </row>
    <row r="177" spans="1:12" x14ac:dyDescent="0.2">
      <c r="A177" s="28"/>
      <c r="B177" s="28"/>
      <c r="C177" s="6"/>
      <c r="D177" s="31"/>
      <c r="F177" s="16"/>
      <c r="G177" s="19"/>
      <c r="H177" s="5"/>
      <c r="I177" s="5"/>
      <c r="J177" s="6"/>
      <c r="K177" s="6"/>
      <c r="L177" s="5"/>
    </row>
    <row r="178" spans="1:12" x14ac:dyDescent="0.2">
      <c r="A178" s="28"/>
      <c r="B178" s="28"/>
      <c r="C178" s="6"/>
      <c r="D178" s="6"/>
    </row>
    <row r="179" spans="1:12" x14ac:dyDescent="0.2">
      <c r="A179" s="28"/>
      <c r="B179" s="28"/>
      <c r="C179" s="6"/>
      <c r="D179" s="31"/>
      <c r="E179" s="28"/>
      <c r="F179" s="5"/>
      <c r="G179" s="6"/>
      <c r="H179" s="5"/>
      <c r="I179" s="5"/>
      <c r="J179" s="6"/>
      <c r="K179" s="6"/>
      <c r="L179" s="5"/>
    </row>
    <row r="180" spans="1:12" x14ac:dyDescent="0.2">
      <c r="A180" s="28"/>
      <c r="B180" s="28"/>
      <c r="C180" s="6"/>
      <c r="D180" s="6"/>
    </row>
    <row r="181" spans="1:12" x14ac:dyDescent="0.2">
      <c r="A181" s="28"/>
      <c r="B181" s="28"/>
    </row>
    <row r="182" spans="1:12" x14ac:dyDescent="0.2">
      <c r="A182" s="28"/>
      <c r="B182" s="28"/>
      <c r="C182" s="6"/>
      <c r="D182" s="31"/>
      <c r="G182" s="6"/>
      <c r="H182" s="5"/>
      <c r="I182" s="5"/>
    </row>
    <row r="183" spans="1:12" x14ac:dyDescent="0.2">
      <c r="A183" s="28"/>
      <c r="B183" s="28"/>
      <c r="C183" s="6"/>
      <c r="D183" s="31"/>
      <c r="F183" s="28"/>
      <c r="G183" s="19"/>
      <c r="H183" s="5"/>
      <c r="I183" s="5"/>
    </row>
    <row r="184" spans="1:12" x14ac:dyDescent="0.2">
      <c r="A184" s="28"/>
      <c r="B184" s="28"/>
      <c r="C184" s="6"/>
      <c r="D184" s="31"/>
      <c r="G184" s="6"/>
      <c r="H184" s="5"/>
      <c r="I184" s="5"/>
    </row>
    <row r="185" spans="1:12" x14ac:dyDescent="0.2">
      <c r="A185" s="28"/>
      <c r="B185" s="28"/>
      <c r="C185" s="6"/>
      <c r="D185" s="31"/>
      <c r="G185" s="6"/>
      <c r="H185" s="5"/>
      <c r="I185" s="5"/>
    </row>
    <row r="186" spans="1:12" x14ac:dyDescent="0.2">
      <c r="A186" s="28"/>
      <c r="B186" s="28"/>
      <c r="C186" s="6"/>
      <c r="D186" s="6"/>
    </row>
    <row r="187" spans="1:12" x14ac:dyDescent="0.2">
      <c r="A187" s="28"/>
      <c r="B187" s="28"/>
      <c r="C187" s="6"/>
      <c r="D187" s="6"/>
    </row>
    <row r="188" spans="1:12" x14ac:dyDescent="0.2">
      <c r="A188" s="28"/>
      <c r="B188" s="28"/>
      <c r="C188" s="6"/>
      <c r="D188" s="31"/>
      <c r="G188" s="6"/>
      <c r="H188" s="5"/>
      <c r="I188" s="5"/>
    </row>
    <row r="189" spans="1:12" x14ac:dyDescent="0.2">
      <c r="A189" s="28"/>
      <c r="B189" s="28"/>
      <c r="C189" s="6"/>
      <c r="D189" s="31"/>
      <c r="G189" s="6"/>
      <c r="H189" s="5"/>
      <c r="I189" s="5"/>
    </row>
    <row r="190" spans="1:12" x14ac:dyDescent="0.2">
      <c r="A190" s="28"/>
      <c r="B190" s="28"/>
      <c r="C190" s="6"/>
      <c r="D190" s="6"/>
    </row>
    <row r="191" spans="1:12" x14ac:dyDescent="0.2">
      <c r="A191" s="28"/>
      <c r="B191" s="28"/>
      <c r="C191" s="6"/>
      <c r="D191" s="31"/>
      <c r="E191" s="28"/>
      <c r="F191" s="20"/>
      <c r="G191" s="6"/>
      <c r="H191" s="5"/>
      <c r="I191" s="5"/>
      <c r="J191" s="6"/>
      <c r="K191" s="6"/>
      <c r="L191" s="5"/>
    </row>
    <row r="192" spans="1:12" x14ac:dyDescent="0.2">
      <c r="A192" s="28"/>
      <c r="B192" s="28"/>
      <c r="C192" s="6"/>
      <c r="D192" s="31"/>
      <c r="E192" s="28"/>
      <c r="F192" s="20"/>
      <c r="G192" s="6"/>
      <c r="H192" s="5"/>
      <c r="I192" s="5"/>
      <c r="J192" s="6"/>
      <c r="K192" s="6"/>
      <c r="L192" s="5"/>
    </row>
    <row r="193" spans="1:12" x14ac:dyDescent="0.2">
      <c r="A193" s="28"/>
      <c r="B193" s="28"/>
      <c r="C193" s="6"/>
      <c r="D193" s="31"/>
      <c r="E193" s="28"/>
      <c r="F193" s="5"/>
      <c r="G193" s="6"/>
      <c r="H193" s="5"/>
      <c r="I193" s="5"/>
      <c r="J193" s="6"/>
      <c r="K193" s="6"/>
      <c r="L193" s="5"/>
    </row>
    <row r="194" spans="1:12" x14ac:dyDescent="0.2">
      <c r="A194" s="28"/>
      <c r="B194" s="28"/>
      <c r="C194" s="6"/>
      <c r="D194" s="31"/>
      <c r="E194" s="28"/>
      <c r="F194" s="5"/>
      <c r="G194" s="6"/>
      <c r="H194" s="5"/>
      <c r="I194" s="5"/>
      <c r="J194" s="6"/>
      <c r="K194" s="6"/>
      <c r="L194" s="5"/>
    </row>
    <row r="195" spans="1:12" x14ac:dyDescent="0.2">
      <c r="A195" s="28"/>
      <c r="B195" s="28"/>
      <c r="C195" s="6"/>
      <c r="D195" s="31"/>
      <c r="E195" s="28"/>
      <c r="F195" s="5"/>
      <c r="G195" s="6"/>
      <c r="H195" s="5"/>
      <c r="I195" s="5"/>
      <c r="J195" s="6"/>
      <c r="K195" s="6"/>
      <c r="L195" s="5"/>
    </row>
    <row r="196" spans="1:12" x14ac:dyDescent="0.2">
      <c r="A196" s="28"/>
      <c r="B196" s="28"/>
      <c r="C196" s="6"/>
      <c r="D196" s="6"/>
      <c r="E196" s="28"/>
      <c r="F196" s="5"/>
      <c r="G196" s="6"/>
      <c r="H196" s="5"/>
      <c r="I196" s="5"/>
      <c r="J196" s="6"/>
      <c r="K196" s="6"/>
      <c r="L196" s="5"/>
    </row>
    <row r="197" spans="1:12" x14ac:dyDescent="0.2">
      <c r="A197" s="28"/>
      <c r="B197" s="28"/>
      <c r="C197" s="6"/>
      <c r="D197" s="6"/>
      <c r="E197" s="28"/>
      <c r="F197" s="5"/>
      <c r="G197" s="6"/>
      <c r="H197" s="5"/>
      <c r="I197" s="5"/>
      <c r="J197" s="6"/>
      <c r="K197" s="6"/>
      <c r="L197" s="5"/>
    </row>
    <row r="198" spans="1:12" x14ac:dyDescent="0.2">
      <c r="A198" s="28"/>
      <c r="B198" s="28"/>
      <c r="C198" s="6"/>
      <c r="D198" s="31"/>
      <c r="E198" s="28"/>
      <c r="F198" s="5"/>
      <c r="G198" s="6"/>
      <c r="H198" s="5"/>
      <c r="I198" s="5"/>
      <c r="J198" s="6"/>
      <c r="K198" s="6"/>
      <c r="L198" s="5"/>
    </row>
    <row r="199" spans="1:12" x14ac:dyDescent="0.2">
      <c r="C199" s="6"/>
      <c r="D199" s="6"/>
    </row>
    <row r="200" spans="1:12" x14ac:dyDescent="0.2">
      <c r="A200" s="28"/>
      <c r="B200" s="28"/>
      <c r="C200" s="6"/>
      <c r="D200" s="31"/>
      <c r="E200" s="28"/>
      <c r="F200" s="5"/>
      <c r="G200" s="6"/>
      <c r="H200" s="5"/>
      <c r="I200" s="5"/>
      <c r="J200" s="6"/>
      <c r="K200" s="6"/>
      <c r="L200" s="5"/>
    </row>
    <row r="201" spans="1:12" x14ac:dyDescent="0.2">
      <c r="A201" s="28"/>
      <c r="B201" s="28"/>
      <c r="C201" s="6"/>
      <c r="D201" s="31"/>
      <c r="E201" s="28"/>
      <c r="F201" s="5"/>
      <c r="G201" s="6"/>
      <c r="H201" s="5"/>
      <c r="I201" s="5"/>
      <c r="J201" s="6"/>
      <c r="K201" s="6"/>
      <c r="L201" s="5"/>
    </row>
    <row r="202" spans="1:12" x14ac:dyDescent="0.2">
      <c r="A202" s="28"/>
      <c r="B202" s="28"/>
      <c r="C202" s="6"/>
      <c r="D202" s="31"/>
      <c r="E202" s="28"/>
      <c r="F202" s="5"/>
      <c r="G202" s="6"/>
      <c r="H202" s="5"/>
      <c r="I202" s="5"/>
      <c r="J202" s="6"/>
      <c r="K202" s="6"/>
      <c r="L202" s="5"/>
    </row>
    <row r="204" spans="1:12" x14ac:dyDescent="0.2">
      <c r="C204" s="6"/>
      <c r="D204" s="6"/>
    </row>
    <row r="205" spans="1:12" x14ac:dyDescent="0.2">
      <c r="A205" s="32"/>
      <c r="B205" s="32"/>
      <c r="C205" s="6"/>
      <c r="D205" s="31"/>
      <c r="E205" s="32"/>
      <c r="F205" s="20"/>
      <c r="G205" s="33"/>
      <c r="H205" s="5"/>
      <c r="I205" s="5"/>
      <c r="J205" s="6"/>
      <c r="K205" s="6"/>
      <c r="L205" s="5"/>
    </row>
    <row r="207" spans="1:12" x14ac:dyDescent="0.2">
      <c r="E207" s="5"/>
      <c r="F207" s="5"/>
      <c r="H207" s="5"/>
      <c r="I207" s="5"/>
      <c r="L207" s="5"/>
    </row>
    <row r="208" spans="1:12" x14ac:dyDescent="0.2">
      <c r="E208" s="5"/>
      <c r="F208" s="5"/>
      <c r="H208" s="5"/>
      <c r="I208" s="5"/>
      <c r="L208" s="5"/>
    </row>
    <row r="210" spans="1:12" x14ac:dyDescent="0.2">
      <c r="A210"/>
      <c r="B210"/>
      <c r="C210"/>
      <c r="D210"/>
      <c r="E210" s="5"/>
      <c r="F210" s="5"/>
      <c r="H210" s="5"/>
      <c r="I210" s="5"/>
      <c r="J210" s="5"/>
      <c r="K210" s="5"/>
      <c r="L210" s="5"/>
    </row>
    <row r="211" spans="1:12" x14ac:dyDescent="0.2">
      <c r="A211"/>
      <c r="B211"/>
      <c r="C211"/>
      <c r="D211"/>
      <c r="E211" s="5"/>
      <c r="F211" s="5"/>
      <c r="H211" s="5"/>
      <c r="I211" s="5"/>
      <c r="J211" s="5"/>
      <c r="K211" s="5"/>
      <c r="L211" s="5"/>
    </row>
    <row r="213" spans="1:12" x14ac:dyDescent="0.2">
      <c r="A213"/>
      <c r="B213"/>
      <c r="C213"/>
      <c r="D213"/>
      <c r="E213" s="5"/>
      <c r="F213" s="5"/>
      <c r="H213" s="5"/>
      <c r="I213" s="5"/>
      <c r="J213" s="5"/>
      <c r="K213" s="5"/>
      <c r="L213" s="5"/>
    </row>
    <row r="214" spans="1:12" x14ac:dyDescent="0.2">
      <c r="A214"/>
      <c r="B214"/>
      <c r="C214"/>
      <c r="D214"/>
      <c r="E214" s="5"/>
      <c r="F214" s="5"/>
      <c r="H214" s="5"/>
      <c r="I214" s="5"/>
      <c r="J214" s="5"/>
      <c r="K214" s="5"/>
      <c r="L214" s="5"/>
    </row>
    <row r="216" spans="1:12" x14ac:dyDescent="0.2">
      <c r="A216"/>
      <c r="B216"/>
      <c r="C216"/>
      <c r="D216"/>
      <c r="E216" s="5"/>
      <c r="F216" s="5"/>
      <c r="H216" s="5"/>
      <c r="I216" s="5"/>
      <c r="J216" s="5"/>
      <c r="K216" s="5"/>
      <c r="L216" s="5"/>
    </row>
    <row r="217" spans="1:12" x14ac:dyDescent="0.2">
      <c r="A217"/>
      <c r="B217"/>
      <c r="C217"/>
      <c r="D217"/>
      <c r="E217" s="5"/>
      <c r="F217" s="5"/>
      <c r="H217" s="5"/>
      <c r="I217" s="5"/>
      <c r="J217" s="5"/>
      <c r="K217" s="5"/>
      <c r="L217" s="5"/>
    </row>
    <row r="219" spans="1:12" x14ac:dyDescent="0.2">
      <c r="A219"/>
      <c r="B219"/>
      <c r="C219"/>
      <c r="D219"/>
      <c r="J219" s="6"/>
      <c r="K219" s="6"/>
    </row>
    <row r="220" spans="1:12" x14ac:dyDescent="0.2">
      <c r="A220"/>
      <c r="B220"/>
      <c r="C220"/>
      <c r="D220"/>
      <c r="J220" s="6"/>
      <c r="K220" s="6"/>
    </row>
    <row r="221" spans="1:12" x14ac:dyDescent="0.2">
      <c r="A221"/>
      <c r="B221"/>
      <c r="C221"/>
      <c r="D221"/>
      <c r="J221" s="6"/>
      <c r="K221" s="6"/>
    </row>
    <row r="222" spans="1:12" x14ac:dyDescent="0.2">
      <c r="A222"/>
      <c r="B222"/>
      <c r="C222"/>
      <c r="D222"/>
      <c r="J222" s="6"/>
      <c r="K222" s="6"/>
    </row>
    <row r="223" spans="1:12" x14ac:dyDescent="0.2">
      <c r="A223"/>
      <c r="B223"/>
      <c r="C223"/>
      <c r="D223"/>
      <c r="J223" s="6"/>
      <c r="K223" s="6"/>
    </row>
    <row r="224" spans="1:12" x14ac:dyDescent="0.2">
      <c r="A224"/>
      <c r="B224"/>
      <c r="C224"/>
      <c r="D224"/>
      <c r="H224" s="5"/>
      <c r="I224" s="5"/>
    </row>
    <row r="225" spans="1:12" x14ac:dyDescent="0.2">
      <c r="A225"/>
      <c r="B225"/>
      <c r="C225"/>
      <c r="D225"/>
      <c r="E225"/>
      <c r="F225"/>
      <c r="G225"/>
      <c r="H225" s="5"/>
      <c r="I225" s="5"/>
      <c r="J225"/>
      <c r="K225"/>
      <c r="L225"/>
    </row>
  </sheetData>
  <conditionalFormatting sqref="H126:I159">
    <cfRule type="cellIs" dxfId="21" priority="22" operator="greaterThan">
      <formula>0.5</formula>
    </cfRule>
  </conditionalFormatting>
  <conditionalFormatting sqref="H77">
    <cfRule type="cellIs" dxfId="20" priority="8" operator="greaterThan">
      <formula>0.5</formula>
    </cfRule>
  </conditionalFormatting>
  <conditionalFormatting sqref="H78">
    <cfRule type="cellIs" dxfId="19" priority="7" operator="greaterThan">
      <formula>0.5</formula>
    </cfRule>
  </conditionalFormatting>
  <conditionalFormatting sqref="H79">
    <cfRule type="cellIs" dxfId="18" priority="6" operator="greaterThan">
      <formula>0.5</formula>
    </cfRule>
  </conditionalFormatting>
  <conditionalFormatting sqref="H80">
    <cfRule type="cellIs" dxfId="17" priority="5" operator="greaterThan">
      <formula>0.5</formula>
    </cfRule>
  </conditionalFormatting>
  <conditionalFormatting sqref="H81">
    <cfRule type="cellIs" dxfId="16" priority="4" operator="greaterThan">
      <formula>0.5</formula>
    </cfRule>
  </conditionalFormatting>
  <conditionalFormatting sqref="H174:I174">
    <cfRule type="cellIs" dxfId="15" priority="3" operator="greaterThan">
      <formula>0.5</formula>
    </cfRule>
  </conditionalFormatting>
  <conditionalFormatting sqref="H175:I175">
    <cfRule type="cellIs" dxfId="14" priority="2" operator="greaterThan">
      <formula>0.5</formula>
    </cfRule>
  </conditionalFormatting>
  <conditionalFormatting sqref="H32:I56 H199:I205 H58:I59 H176:I190 H192:I195 H61:I73 H121:I124 H3:I29 H82:I119 H161:I166">
    <cfRule type="cellIs" dxfId="13" priority="21" operator="greaterThan">
      <formula>0.5</formula>
    </cfRule>
  </conditionalFormatting>
  <conditionalFormatting sqref="H31:I31">
    <cfRule type="cellIs" dxfId="12" priority="19" operator="greaterThan">
      <formula>0.5</formula>
    </cfRule>
  </conditionalFormatting>
  <conditionalFormatting sqref="H30:I30">
    <cfRule type="cellIs" dxfId="11" priority="20" operator="greaterThan">
      <formula>0.5</formula>
    </cfRule>
  </conditionalFormatting>
  <conditionalFormatting sqref="H57:I57">
    <cfRule type="cellIs" dxfId="10" priority="18" operator="greaterThan">
      <formula>0.5</formula>
    </cfRule>
  </conditionalFormatting>
  <conditionalFormatting sqref="H120:I120">
    <cfRule type="cellIs" dxfId="9" priority="17" operator="greaterThan">
      <formula>0.5</formula>
    </cfRule>
  </conditionalFormatting>
  <conditionalFormatting sqref="H167:I167">
    <cfRule type="cellIs" dxfId="8" priority="16" operator="greaterThan">
      <formula>0.5</formula>
    </cfRule>
  </conditionalFormatting>
  <conditionalFormatting sqref="H168:I170">
    <cfRule type="cellIs" dxfId="7" priority="15" operator="greaterThan">
      <formula>0.5</formula>
    </cfRule>
  </conditionalFormatting>
  <conditionalFormatting sqref="H171:I171">
    <cfRule type="cellIs" dxfId="6" priority="14" operator="greaterThan">
      <formula>0.5</formula>
    </cfRule>
  </conditionalFormatting>
  <conditionalFormatting sqref="H172:I172">
    <cfRule type="cellIs" dxfId="5" priority="13" operator="greaterThan">
      <formula>0.5</formula>
    </cfRule>
  </conditionalFormatting>
  <conditionalFormatting sqref="H173:I173">
    <cfRule type="cellIs" dxfId="4" priority="12" operator="greaterThan">
      <formula>0.5</formula>
    </cfRule>
  </conditionalFormatting>
  <conditionalFormatting sqref="H196:I198">
    <cfRule type="cellIs" dxfId="3" priority="11" operator="greaterThan">
      <formula>0.5</formula>
    </cfRule>
  </conditionalFormatting>
  <conditionalFormatting sqref="H74">
    <cfRule type="cellIs" dxfId="2" priority="10" operator="greaterThan">
      <formula>0.5</formula>
    </cfRule>
  </conditionalFormatting>
  <conditionalFormatting sqref="H75:H76">
    <cfRule type="cellIs" dxfId="1" priority="9" operator="greaterThan">
      <formula>0.5</formula>
    </cfRule>
  </conditionalFormatting>
  <conditionalFormatting sqref="H160:I160">
    <cfRule type="cellIs" dxfId="0" priority="1" operator="greaterThan">
      <formula>0.5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"/>
    </sheetView>
  </sheetViews>
  <sheetFormatPr baseColWidth="10" defaultRowHeight="16" x14ac:dyDescent="0.2"/>
  <cols>
    <col min="1" max="1" width="10.83203125" style="58"/>
    <col min="2" max="2" width="13.33203125" style="58" customWidth="1"/>
    <col min="3" max="3" width="10.83203125" style="58"/>
    <col min="4" max="4" width="13.6640625" style="58" customWidth="1"/>
    <col min="5" max="5" width="13.83203125" style="58" customWidth="1"/>
    <col min="6" max="8" width="10.83203125" style="58"/>
    <col min="9" max="9" width="14.33203125" style="58" customWidth="1"/>
    <col min="10" max="10" width="14.1640625" style="58" customWidth="1"/>
    <col min="11" max="11" width="13" style="58" customWidth="1"/>
    <col min="12" max="12" width="10.83203125" style="58"/>
    <col min="13" max="13" width="13.6640625" style="58" customWidth="1"/>
    <col min="14" max="16384" width="10.83203125" style="58"/>
  </cols>
  <sheetData>
    <row r="1" spans="1:15" ht="17" thickBot="1" x14ac:dyDescent="0.2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80" x14ac:dyDescent="0.2">
      <c r="A2" s="59" t="s">
        <v>56</v>
      </c>
      <c r="B2" s="59" t="s">
        <v>25</v>
      </c>
      <c r="C2" s="59" t="s">
        <v>3</v>
      </c>
      <c r="D2" s="59" t="s">
        <v>26</v>
      </c>
      <c r="E2" s="59" t="s">
        <v>58</v>
      </c>
      <c r="F2" s="59" t="s">
        <v>27</v>
      </c>
      <c r="G2" s="59" t="s">
        <v>57</v>
      </c>
      <c r="H2" s="59" t="s">
        <v>28</v>
      </c>
      <c r="I2" s="59" t="s">
        <v>59</v>
      </c>
      <c r="J2" s="59" t="s">
        <v>29</v>
      </c>
      <c r="K2" s="59" t="s">
        <v>60</v>
      </c>
      <c r="L2" s="59" t="s">
        <v>30</v>
      </c>
      <c r="M2" s="59" t="s">
        <v>61</v>
      </c>
      <c r="N2" s="59" t="s">
        <v>62</v>
      </c>
      <c r="O2" s="59" t="s">
        <v>63</v>
      </c>
    </row>
    <row r="3" spans="1:15" x14ac:dyDescent="0.2">
      <c r="A3" s="56" t="s">
        <v>31</v>
      </c>
      <c r="B3" s="56">
        <v>20</v>
      </c>
      <c r="C3" s="56">
        <v>32.454999999999998</v>
      </c>
      <c r="D3" s="56">
        <v>3.4</v>
      </c>
      <c r="E3" s="56">
        <v>0.6</v>
      </c>
      <c r="F3" s="56">
        <v>7</v>
      </c>
      <c r="G3" s="56">
        <v>0.2</v>
      </c>
      <c r="H3" s="56">
        <v>8.8800000000000008</v>
      </c>
      <c r="I3" s="56">
        <v>0.01</v>
      </c>
      <c r="J3" s="56">
        <v>2.06</v>
      </c>
      <c r="K3" s="56">
        <v>0.09</v>
      </c>
      <c r="L3" s="56">
        <v>29</v>
      </c>
      <c r="M3" s="56">
        <v>4</v>
      </c>
      <c r="N3" s="58">
        <v>2.3468</v>
      </c>
      <c r="O3" s="58">
        <v>3.7100000000000001E-2</v>
      </c>
    </row>
    <row r="4" spans="1:15" x14ac:dyDescent="0.2">
      <c r="A4" s="56" t="s">
        <v>32</v>
      </c>
      <c r="B4" s="56">
        <v>20</v>
      </c>
      <c r="C4" s="56">
        <v>32.75</v>
      </c>
      <c r="D4" s="56">
        <v>2.2000000000000002</v>
      </c>
      <c r="E4" s="56">
        <v>0.6</v>
      </c>
      <c r="F4" s="56">
        <v>13.1</v>
      </c>
      <c r="G4" s="56">
        <v>0.9</v>
      </c>
      <c r="H4" s="56">
        <v>8.1999999999999993</v>
      </c>
      <c r="I4" s="56">
        <v>0.01</v>
      </c>
      <c r="J4" s="56">
        <v>1.6</v>
      </c>
      <c r="K4" s="56">
        <v>0.09</v>
      </c>
      <c r="L4" s="56">
        <v>21</v>
      </c>
      <c r="M4" s="56">
        <v>4</v>
      </c>
      <c r="N4" s="58">
        <v>2.2345999999999999</v>
      </c>
      <c r="O4" s="58">
        <v>3.5000000000000003E-2</v>
      </c>
    </row>
    <row r="5" spans="1:15" x14ac:dyDescent="0.2">
      <c r="A5" s="56" t="s">
        <v>33</v>
      </c>
      <c r="B5" s="56">
        <v>25.5</v>
      </c>
      <c r="C5" s="56">
        <v>32.703000000000003</v>
      </c>
      <c r="D5" s="56">
        <v>4</v>
      </c>
      <c r="E5" s="56">
        <v>2</v>
      </c>
      <c r="F5" s="56">
        <v>5.8</v>
      </c>
      <c r="G5" s="56">
        <v>0.2</v>
      </c>
      <c r="H5" s="56">
        <v>8.6199999999999992</v>
      </c>
      <c r="I5" s="56">
        <v>0.02</v>
      </c>
      <c r="J5" s="56">
        <v>1.31</v>
      </c>
      <c r="K5" s="56">
        <v>7.0000000000000007E-2</v>
      </c>
      <c r="L5" s="56">
        <v>16</v>
      </c>
      <c r="M5" s="56">
        <v>4</v>
      </c>
      <c r="N5" s="58">
        <v>1.8262</v>
      </c>
      <c r="O5" s="58">
        <v>3.4000000000000002E-2</v>
      </c>
    </row>
    <row r="6" spans="1:15" x14ac:dyDescent="0.2">
      <c r="A6" s="56" t="s">
        <v>34</v>
      </c>
      <c r="B6" s="56">
        <v>25.5</v>
      </c>
      <c r="C6" s="56">
        <v>32.523000000000003</v>
      </c>
      <c r="D6" s="56">
        <v>6</v>
      </c>
      <c r="E6" s="56">
        <v>2</v>
      </c>
      <c r="F6" s="56">
        <v>7.4</v>
      </c>
      <c r="G6" s="56">
        <v>0.3</v>
      </c>
      <c r="H6" s="56">
        <v>8.48</v>
      </c>
      <c r="I6" s="56">
        <v>0.02</v>
      </c>
      <c r="J6" s="56">
        <v>1.4</v>
      </c>
      <c r="K6" s="56">
        <v>0.1</v>
      </c>
      <c r="L6" s="56">
        <v>19</v>
      </c>
      <c r="M6" s="56">
        <v>3</v>
      </c>
      <c r="N6" s="58">
        <v>1.9581</v>
      </c>
      <c r="O6" s="58">
        <v>3.6799999999999999E-2</v>
      </c>
    </row>
    <row r="7" spans="1:15" x14ac:dyDescent="0.2">
      <c r="A7" s="56" t="s">
        <v>35</v>
      </c>
      <c r="B7" s="56">
        <v>25.5</v>
      </c>
      <c r="C7" s="56">
        <v>32.341999999999999</v>
      </c>
      <c r="D7" s="56">
        <v>13</v>
      </c>
      <c r="E7" s="56">
        <v>3</v>
      </c>
      <c r="F7" s="56">
        <v>6.8</v>
      </c>
      <c r="G7" s="56">
        <v>0.2</v>
      </c>
      <c r="H7" s="56">
        <v>8.9600000000000009</v>
      </c>
      <c r="I7" s="56">
        <v>0.02</v>
      </c>
      <c r="J7" s="56">
        <v>2.1</v>
      </c>
      <c r="K7" s="56">
        <v>0.1</v>
      </c>
      <c r="L7" s="56">
        <v>30</v>
      </c>
      <c r="M7" s="56">
        <v>4</v>
      </c>
      <c r="N7" s="58">
        <v>2.0728</v>
      </c>
      <c r="O7" s="58">
        <v>3.1899999999999998E-2</v>
      </c>
    </row>
    <row r="8" spans="1:15" x14ac:dyDescent="0.2">
      <c r="A8" s="56" t="s">
        <v>36</v>
      </c>
      <c r="B8" s="56">
        <v>25.5</v>
      </c>
      <c r="C8" s="56">
        <v>32.686</v>
      </c>
      <c r="D8" s="56">
        <v>5</v>
      </c>
      <c r="E8" s="56">
        <v>2</v>
      </c>
      <c r="F8" s="56">
        <v>11.9</v>
      </c>
      <c r="G8" s="56">
        <v>0.7</v>
      </c>
      <c r="H8" s="56">
        <v>8.16</v>
      </c>
      <c r="I8" s="56">
        <v>0.01</v>
      </c>
      <c r="J8" s="56">
        <v>1.38</v>
      </c>
      <c r="K8" s="56">
        <v>7.0000000000000007E-2</v>
      </c>
      <c r="L8" s="56">
        <v>19</v>
      </c>
      <c r="M8" s="56">
        <v>3</v>
      </c>
      <c r="N8" s="58">
        <v>2.0026000000000002</v>
      </c>
      <c r="O8" s="58">
        <v>4.2599999999999999E-2</v>
      </c>
    </row>
    <row r="9" spans="1:15" x14ac:dyDescent="0.2">
      <c r="A9" s="56" t="s">
        <v>37</v>
      </c>
      <c r="B9" s="56">
        <v>25.5</v>
      </c>
      <c r="C9" s="56">
        <v>32.493000000000002</v>
      </c>
      <c r="D9" s="56">
        <v>16</v>
      </c>
      <c r="E9" s="56">
        <v>3</v>
      </c>
      <c r="F9" s="56">
        <v>7.8</v>
      </c>
      <c r="G9" s="56">
        <v>0.2</v>
      </c>
      <c r="H9" s="56">
        <v>9.0299999999999994</v>
      </c>
      <c r="I9" s="56">
        <v>0.01</v>
      </c>
      <c r="J9" s="56">
        <v>2.56</v>
      </c>
      <c r="K9" s="56">
        <v>0.08</v>
      </c>
      <c r="L9" s="56">
        <v>34</v>
      </c>
      <c r="M9" s="56">
        <v>3</v>
      </c>
      <c r="N9" s="58">
        <v>2.0190000000000001</v>
      </c>
      <c r="O9" s="58">
        <v>4.2999999999999997E-2</v>
      </c>
    </row>
    <row r="10" spans="1:15" x14ac:dyDescent="0.2">
      <c r="A10" s="56" t="s">
        <v>38</v>
      </c>
      <c r="B10" s="56">
        <v>25.5</v>
      </c>
      <c r="C10" s="56">
        <v>32.764000000000003</v>
      </c>
      <c r="D10" s="56">
        <v>2.1</v>
      </c>
      <c r="E10" s="56">
        <v>0.5</v>
      </c>
      <c r="F10" s="56">
        <v>5.3</v>
      </c>
      <c r="G10" s="56">
        <v>0.3</v>
      </c>
      <c r="H10" s="56">
        <v>8.3800000000000008</v>
      </c>
      <c r="I10" s="56">
        <v>0.01</v>
      </c>
      <c r="J10" s="56">
        <v>0.86</v>
      </c>
      <c r="K10" s="56">
        <v>0.06</v>
      </c>
      <c r="L10" s="56">
        <v>11</v>
      </c>
      <c r="M10" s="56">
        <v>1</v>
      </c>
      <c r="N10" s="58">
        <v>1.6021000000000001</v>
      </c>
      <c r="O10" s="58">
        <v>1.9199999999999998E-2</v>
      </c>
    </row>
    <row r="11" spans="1:15" x14ac:dyDescent="0.2">
      <c r="A11" s="56" t="s">
        <v>39</v>
      </c>
      <c r="B11" s="56">
        <v>25.5</v>
      </c>
      <c r="C11" s="56">
        <v>32.268999999999998</v>
      </c>
      <c r="D11" s="56">
        <v>7</v>
      </c>
      <c r="E11" s="56">
        <v>2</v>
      </c>
      <c r="F11" s="56">
        <v>5.8</v>
      </c>
      <c r="G11" s="56">
        <v>0.3</v>
      </c>
      <c r="H11" s="56">
        <v>8.8000000000000007</v>
      </c>
      <c r="I11" s="56">
        <v>0.02</v>
      </c>
      <c r="J11" s="56">
        <v>1.6</v>
      </c>
      <c r="K11" s="56">
        <v>0.1</v>
      </c>
      <c r="L11" s="56">
        <v>21</v>
      </c>
      <c r="M11" s="56">
        <v>4</v>
      </c>
      <c r="N11" s="58">
        <v>1.9198</v>
      </c>
      <c r="O11" s="58">
        <v>2.7799999999999998E-2</v>
      </c>
    </row>
    <row r="12" spans="1:15" x14ac:dyDescent="0.2">
      <c r="A12" s="56" t="s">
        <v>40</v>
      </c>
      <c r="B12" s="56">
        <v>25.5</v>
      </c>
      <c r="C12" s="56">
        <v>32.438000000000002</v>
      </c>
      <c r="D12" s="56">
        <v>5</v>
      </c>
      <c r="E12" s="56">
        <v>1</v>
      </c>
      <c r="F12" s="56">
        <v>7</v>
      </c>
      <c r="G12" s="56">
        <v>0.3</v>
      </c>
      <c r="H12" s="56">
        <v>8.43</v>
      </c>
      <c r="I12" s="56">
        <v>0.01</v>
      </c>
      <c r="J12" s="56">
        <v>1.23</v>
      </c>
      <c r="K12" s="56">
        <v>0.08</v>
      </c>
      <c r="L12" s="56">
        <v>17</v>
      </c>
      <c r="M12" s="56">
        <v>3</v>
      </c>
      <c r="N12" s="58">
        <v>1.8846000000000001</v>
      </c>
      <c r="O12" s="58">
        <v>2.6100000000000002E-2</v>
      </c>
    </row>
    <row r="13" spans="1:15" x14ac:dyDescent="0.2">
      <c r="A13" s="56" t="s">
        <v>41</v>
      </c>
      <c r="B13" s="56">
        <v>25.5</v>
      </c>
      <c r="C13" s="56">
        <v>32.514000000000003</v>
      </c>
      <c r="D13" s="56">
        <v>9</v>
      </c>
      <c r="E13" s="56">
        <v>2</v>
      </c>
      <c r="F13" s="56">
        <v>9.1</v>
      </c>
      <c r="G13" s="56">
        <v>0.3</v>
      </c>
      <c r="H13" s="56">
        <v>8.48</v>
      </c>
      <c r="I13" s="56">
        <v>0.01</v>
      </c>
      <c r="J13" s="56">
        <v>1.72</v>
      </c>
      <c r="K13" s="56">
        <v>0.06</v>
      </c>
      <c r="L13" s="56">
        <v>25</v>
      </c>
      <c r="M13" s="56">
        <v>3</v>
      </c>
      <c r="N13" s="58">
        <v>2.0419</v>
      </c>
      <c r="O13" s="58">
        <v>3.2199999999999999E-2</v>
      </c>
    </row>
    <row r="14" spans="1:15" x14ac:dyDescent="0.2">
      <c r="A14" s="56" t="s">
        <v>42</v>
      </c>
      <c r="B14" s="56">
        <v>25.5</v>
      </c>
      <c r="C14" s="56">
        <v>32.68</v>
      </c>
      <c r="D14" s="56">
        <v>5</v>
      </c>
      <c r="E14" s="56">
        <v>1</v>
      </c>
      <c r="F14" s="56">
        <v>14.7</v>
      </c>
      <c r="G14" s="56">
        <v>0.8</v>
      </c>
      <c r="H14" s="56">
        <v>8.02</v>
      </c>
      <c r="I14" s="56">
        <v>0.02</v>
      </c>
      <c r="J14" s="56">
        <v>1.32</v>
      </c>
      <c r="K14" s="56">
        <v>7.0000000000000007E-2</v>
      </c>
      <c r="L14" s="56">
        <v>18</v>
      </c>
      <c r="M14" s="56">
        <v>2</v>
      </c>
      <c r="N14" s="58">
        <v>1.9703999999999999</v>
      </c>
      <c r="O14" s="58">
        <v>2.4500000000000001E-2</v>
      </c>
    </row>
    <row r="15" spans="1:15" x14ac:dyDescent="0.2">
      <c r="A15" s="56" t="s">
        <v>43</v>
      </c>
      <c r="B15" s="56">
        <v>25.5</v>
      </c>
      <c r="C15" s="56">
        <v>32.540999999999997</v>
      </c>
      <c r="D15" s="56">
        <v>5</v>
      </c>
      <c r="E15" s="56">
        <v>2</v>
      </c>
      <c r="F15" s="56">
        <v>10.4</v>
      </c>
      <c r="G15" s="56">
        <v>0.6</v>
      </c>
      <c r="H15" s="56">
        <v>8.24</v>
      </c>
      <c r="I15" s="56">
        <v>0.02</v>
      </c>
      <c r="J15" s="56">
        <v>1.36</v>
      </c>
      <c r="K15" s="56">
        <v>0.06</v>
      </c>
      <c r="L15" s="56">
        <v>18</v>
      </c>
      <c r="M15" s="56">
        <v>3</v>
      </c>
      <c r="N15" s="58">
        <v>1.8468</v>
      </c>
      <c r="O15" s="58">
        <v>3.2599999999999997E-2</v>
      </c>
    </row>
    <row r="16" spans="1:15" x14ac:dyDescent="0.2">
      <c r="A16" s="56" t="s">
        <v>44</v>
      </c>
      <c r="B16" s="56">
        <v>25.5</v>
      </c>
      <c r="C16" s="56">
        <v>32.901000000000003</v>
      </c>
      <c r="D16" s="56">
        <v>8</v>
      </c>
      <c r="E16" s="56">
        <v>2</v>
      </c>
      <c r="F16" s="56">
        <v>20</v>
      </c>
      <c r="G16" s="56">
        <v>2</v>
      </c>
      <c r="H16" s="56">
        <v>8</v>
      </c>
      <c r="I16" s="56">
        <v>0.01</v>
      </c>
      <c r="J16" s="56">
        <v>1.7</v>
      </c>
      <c r="K16" s="56">
        <v>0.2</v>
      </c>
      <c r="L16" s="56">
        <v>24</v>
      </c>
      <c r="M16" s="56">
        <v>3</v>
      </c>
      <c r="N16" s="58">
        <v>2.1232000000000002</v>
      </c>
      <c r="O16" s="58">
        <v>2.5000000000000001E-2</v>
      </c>
    </row>
    <row r="17" spans="1:15" x14ac:dyDescent="0.2">
      <c r="A17" s="56" t="s">
        <v>45</v>
      </c>
      <c r="B17" s="56">
        <v>25.5</v>
      </c>
      <c r="C17" s="56">
        <v>32.47</v>
      </c>
      <c r="D17" s="56">
        <v>10</v>
      </c>
      <c r="E17" s="56">
        <v>3</v>
      </c>
      <c r="F17" s="56">
        <v>10</v>
      </c>
      <c r="G17" s="56">
        <v>0.6</v>
      </c>
      <c r="H17" s="56">
        <v>8.49</v>
      </c>
      <c r="I17" s="56">
        <v>0.02</v>
      </c>
      <c r="J17" s="56">
        <v>1.9</v>
      </c>
      <c r="K17" s="56">
        <v>0.1</v>
      </c>
      <c r="L17" s="56">
        <v>26</v>
      </c>
      <c r="M17" s="56">
        <v>4</v>
      </c>
      <c r="N17" s="58">
        <v>1.8763000000000001</v>
      </c>
      <c r="O17" s="58">
        <v>3.1199999999999999E-2</v>
      </c>
    </row>
    <row r="18" spans="1:15" x14ac:dyDescent="0.2">
      <c r="A18" s="56" t="s">
        <v>46</v>
      </c>
      <c r="B18" s="56">
        <v>25.5</v>
      </c>
      <c r="C18" s="56">
        <v>33.4</v>
      </c>
      <c r="D18" s="56">
        <v>8</v>
      </c>
      <c r="E18" s="56">
        <v>3</v>
      </c>
      <c r="F18" s="56">
        <v>30</v>
      </c>
      <c r="G18" s="56">
        <v>3</v>
      </c>
      <c r="H18" s="56">
        <v>7.78</v>
      </c>
      <c r="I18" s="56">
        <v>0.02</v>
      </c>
      <c r="J18" s="56">
        <v>1.7</v>
      </c>
      <c r="K18" s="56">
        <v>0.2</v>
      </c>
      <c r="L18" s="56">
        <v>23</v>
      </c>
      <c r="M18" s="56">
        <v>5</v>
      </c>
      <c r="N18" s="58">
        <v>2.0308999999999999</v>
      </c>
      <c r="O18" s="58">
        <v>3.1099999999999999E-2</v>
      </c>
    </row>
    <row r="19" spans="1:15" x14ac:dyDescent="0.2">
      <c r="A19" s="56" t="s">
        <v>47</v>
      </c>
      <c r="B19" s="56">
        <v>25.5</v>
      </c>
      <c r="C19" s="56">
        <v>32.771999999999998</v>
      </c>
      <c r="D19" s="56">
        <v>5</v>
      </c>
      <c r="E19" s="56">
        <v>2</v>
      </c>
      <c r="F19" s="56">
        <v>15</v>
      </c>
      <c r="G19" s="56">
        <v>2</v>
      </c>
      <c r="H19" s="56">
        <v>8.06</v>
      </c>
      <c r="I19" s="56">
        <v>0.04</v>
      </c>
      <c r="J19" s="56">
        <v>1.5</v>
      </c>
      <c r="K19" s="56">
        <v>0.1</v>
      </c>
      <c r="L19" s="56">
        <v>18</v>
      </c>
      <c r="M19" s="56">
        <v>3</v>
      </c>
      <c r="N19" s="58">
        <v>1.6906000000000001</v>
      </c>
      <c r="O19" s="58">
        <v>4.1799999999999997E-2</v>
      </c>
    </row>
    <row r="20" spans="1:15" x14ac:dyDescent="0.2">
      <c r="A20" s="56" t="s">
        <v>48</v>
      </c>
      <c r="B20" s="56">
        <v>25.5</v>
      </c>
      <c r="C20" s="56">
        <v>33.158000000000001</v>
      </c>
      <c r="D20" s="56">
        <v>4</v>
      </c>
      <c r="E20" s="56">
        <v>1</v>
      </c>
      <c r="F20" s="56">
        <v>22.9</v>
      </c>
      <c r="G20" s="56">
        <v>0.9</v>
      </c>
      <c r="H20" s="56">
        <v>7.79</v>
      </c>
      <c r="I20" s="56">
        <v>0.02</v>
      </c>
      <c r="J20" s="56">
        <v>1.29</v>
      </c>
      <c r="K20" s="56">
        <v>7.0000000000000007E-2</v>
      </c>
      <c r="L20" s="56">
        <v>17</v>
      </c>
      <c r="M20" s="56">
        <v>2</v>
      </c>
      <c r="N20" s="58">
        <v>1.8665</v>
      </c>
      <c r="O20" s="58">
        <v>2.81E-2</v>
      </c>
    </row>
    <row r="21" spans="1:15" x14ac:dyDescent="0.2">
      <c r="A21" s="56" t="s">
        <v>49</v>
      </c>
      <c r="B21" s="56">
        <v>25.5</v>
      </c>
      <c r="C21" s="56">
        <v>32.485999999999997</v>
      </c>
      <c r="D21" s="56">
        <v>7</v>
      </c>
      <c r="E21" s="56">
        <v>2</v>
      </c>
      <c r="F21" s="56">
        <v>5.9</v>
      </c>
      <c r="G21" s="56">
        <v>0.2</v>
      </c>
      <c r="H21" s="56">
        <v>8.86</v>
      </c>
      <c r="I21" s="56">
        <v>0.01</v>
      </c>
      <c r="J21" s="56">
        <v>1.69</v>
      </c>
      <c r="K21" s="56">
        <v>0.08</v>
      </c>
      <c r="L21" s="56">
        <v>21</v>
      </c>
      <c r="M21" s="56">
        <v>4</v>
      </c>
      <c r="N21" s="58">
        <v>1.8783000000000001</v>
      </c>
      <c r="O21" s="58">
        <v>3.3399999999999999E-2</v>
      </c>
    </row>
    <row r="22" spans="1:15" x14ac:dyDescent="0.2">
      <c r="A22" s="56" t="s">
        <v>50</v>
      </c>
      <c r="B22" s="56">
        <v>25.5</v>
      </c>
      <c r="C22" s="56">
        <v>33.040999999999997</v>
      </c>
      <c r="D22" s="56">
        <v>3</v>
      </c>
      <c r="E22" s="56">
        <v>1</v>
      </c>
      <c r="F22" s="56">
        <v>16</v>
      </c>
      <c r="G22" s="56">
        <v>1</v>
      </c>
      <c r="H22" s="56">
        <v>7.89</v>
      </c>
      <c r="I22" s="56">
        <v>0.03</v>
      </c>
      <c r="J22" s="56">
        <v>1.1000000000000001</v>
      </c>
      <c r="K22" s="56">
        <v>0.1</v>
      </c>
      <c r="L22" s="56">
        <v>14</v>
      </c>
      <c r="M22" s="56">
        <v>3</v>
      </c>
      <c r="N22" s="58">
        <v>1.6157999999999999</v>
      </c>
      <c r="O22" s="58">
        <v>2.93E-2</v>
      </c>
    </row>
    <row r="23" spans="1:15" x14ac:dyDescent="0.2">
      <c r="A23" s="56" t="s">
        <v>51</v>
      </c>
      <c r="B23" s="56">
        <v>25.5</v>
      </c>
      <c r="C23" s="56">
        <v>33.296999999999997</v>
      </c>
      <c r="D23" s="56">
        <v>7</v>
      </c>
      <c r="E23" s="56">
        <v>3</v>
      </c>
      <c r="F23" s="56">
        <v>30</v>
      </c>
      <c r="G23" s="56">
        <v>2</v>
      </c>
      <c r="H23" s="56">
        <v>7.78</v>
      </c>
      <c r="I23" s="56">
        <v>0.03</v>
      </c>
      <c r="J23" s="56">
        <v>1.6</v>
      </c>
      <c r="K23" s="56">
        <v>0.1</v>
      </c>
      <c r="L23" s="56">
        <v>21</v>
      </c>
      <c r="M23" s="56">
        <v>4</v>
      </c>
      <c r="N23" s="58">
        <v>1.7627999999999999</v>
      </c>
      <c r="O23" s="58">
        <v>4.1799999999999997E-2</v>
      </c>
    </row>
    <row r="24" spans="1:15" x14ac:dyDescent="0.2">
      <c r="A24" s="56" t="s">
        <v>52</v>
      </c>
      <c r="B24" s="56">
        <v>33</v>
      </c>
      <c r="C24" s="56">
        <v>32.470999999999997</v>
      </c>
      <c r="D24" s="56">
        <v>18</v>
      </c>
      <c r="E24" s="56">
        <v>8</v>
      </c>
      <c r="F24" s="56">
        <v>5.2</v>
      </c>
      <c r="G24" s="56">
        <v>0.2</v>
      </c>
      <c r="H24" s="56">
        <v>8.69</v>
      </c>
      <c r="I24" s="56">
        <v>0.03</v>
      </c>
      <c r="J24" s="56">
        <v>1.3</v>
      </c>
      <c r="K24" s="56">
        <v>0.1</v>
      </c>
      <c r="L24" s="56">
        <v>17</v>
      </c>
      <c r="M24" s="56">
        <v>3</v>
      </c>
      <c r="N24" s="58">
        <v>1.5906</v>
      </c>
      <c r="O24" s="58">
        <v>1.84E-2</v>
      </c>
    </row>
    <row r="25" spans="1:15" x14ac:dyDescent="0.2">
      <c r="A25" s="56" t="s">
        <v>53</v>
      </c>
      <c r="B25" s="56">
        <v>33</v>
      </c>
      <c r="C25" s="56">
        <v>32.500999999999998</v>
      </c>
      <c r="D25" s="56">
        <v>13</v>
      </c>
      <c r="E25" s="56">
        <v>3</v>
      </c>
      <c r="F25" s="56">
        <v>9.9</v>
      </c>
      <c r="G25" s="56">
        <v>0.5</v>
      </c>
      <c r="H25" s="56">
        <v>8.1300000000000008</v>
      </c>
      <c r="I25" s="56">
        <v>0.03</v>
      </c>
      <c r="J25" s="56">
        <v>1.07</v>
      </c>
      <c r="K25" s="56">
        <v>7.0000000000000007E-2</v>
      </c>
      <c r="L25" s="56">
        <v>15</v>
      </c>
      <c r="M25" s="56">
        <v>1</v>
      </c>
      <c r="N25" s="58">
        <v>1.6072</v>
      </c>
      <c r="O25" s="58">
        <v>1.4800000000000001E-2</v>
      </c>
    </row>
    <row r="26" spans="1:15" x14ac:dyDescent="0.2">
      <c r="A26" s="56" t="s">
        <v>54</v>
      </c>
      <c r="B26" s="56">
        <v>40</v>
      </c>
      <c r="C26" s="56">
        <v>32.531999999999996</v>
      </c>
      <c r="D26" s="56">
        <v>40</v>
      </c>
      <c r="E26" s="56">
        <v>20</v>
      </c>
      <c r="F26" s="56">
        <v>4.7</v>
      </c>
      <c r="G26" s="56">
        <v>0.1</v>
      </c>
      <c r="H26" s="56">
        <v>8.67</v>
      </c>
      <c r="I26" s="56">
        <v>0.01</v>
      </c>
      <c r="J26" s="56">
        <v>1.1000000000000001</v>
      </c>
      <c r="K26" s="56">
        <v>0.04</v>
      </c>
      <c r="L26" s="56">
        <v>15</v>
      </c>
      <c r="M26" s="56">
        <v>2</v>
      </c>
      <c r="N26" s="58">
        <v>1.3245</v>
      </c>
      <c r="O26" s="58">
        <v>1.2200000000000001E-2</v>
      </c>
    </row>
    <row r="27" spans="1:15" x14ac:dyDescent="0.2">
      <c r="A27" s="57" t="s">
        <v>55</v>
      </c>
      <c r="B27" s="57">
        <v>40</v>
      </c>
      <c r="C27" s="57">
        <v>32.572000000000003</v>
      </c>
      <c r="D27" s="57">
        <v>22</v>
      </c>
      <c r="E27" s="57">
        <v>9</v>
      </c>
      <c r="F27" s="57">
        <v>8</v>
      </c>
      <c r="G27" s="57">
        <v>0.4</v>
      </c>
      <c r="H27" s="57">
        <v>8.1199999999999992</v>
      </c>
      <c r="I27" s="57">
        <v>0.04</v>
      </c>
      <c r="J27" s="57">
        <v>0.85</v>
      </c>
      <c r="K27" s="57">
        <v>0.06</v>
      </c>
      <c r="L27" s="57">
        <v>12</v>
      </c>
      <c r="M27" s="57">
        <v>2</v>
      </c>
      <c r="N27" s="37">
        <v>1.2981</v>
      </c>
      <c r="O27" s="37">
        <v>1.4999999999999999E-2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Gonneea</dc:creator>
  <cp:lastModifiedBy>Meagan Gonneea</cp:lastModifiedBy>
  <dcterms:created xsi:type="dcterms:W3CDTF">2016-12-21T18:29:59Z</dcterms:created>
  <dcterms:modified xsi:type="dcterms:W3CDTF">2017-03-21T18:43:05Z</dcterms:modified>
</cp:coreProperties>
</file>