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480" yWindow="840" windowWidth="25460" windowHeight="15140" tabRatio="856" activeTab="7"/>
  </bookViews>
  <sheets>
    <sheet name="TAN, NO2N, NO3N, pH" sheetId="1" r:id="rId1"/>
    <sheet name="Total Nitrogen and Phosphorous" sheetId="2" r:id="rId2"/>
    <sheet name="BOD" sheetId="3" r:id="rId3"/>
    <sheet name="Heterotrophic Bacteria" sheetId="5" r:id="rId4"/>
    <sheet name="Color, UVT" sheetId="6" r:id="rId5"/>
    <sheet name="TSS" sheetId="9" r:id="rId6"/>
    <sheet name="Alkalinity" sheetId="7" r:id="rId7"/>
    <sheet name="CO2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5" i="1" l="1"/>
  <c r="AS35" i="1"/>
  <c r="AS24" i="1"/>
  <c r="AP13" i="1"/>
  <c r="AO2" i="1"/>
  <c r="AG14" i="2"/>
  <c r="AG2" i="2"/>
  <c r="AC23" i="2"/>
  <c r="AC21" i="2"/>
  <c r="AA22" i="2"/>
  <c r="AA20" i="2"/>
  <c r="Z20" i="2"/>
  <c r="AB20" i="2"/>
  <c r="AC20" i="2"/>
  <c r="AC2" i="6"/>
  <c r="Y2" i="5"/>
  <c r="AE3" i="9"/>
  <c r="AK2" i="8"/>
  <c r="BX18" i="7"/>
  <c r="BX17" i="7"/>
  <c r="BX16" i="7"/>
  <c r="BX14" i="7"/>
  <c r="BX20" i="7"/>
  <c r="BX15" i="7"/>
  <c r="BX22" i="7"/>
  <c r="BX13" i="7"/>
  <c r="BX19" i="7"/>
  <c r="BX5" i="7"/>
  <c r="BX6" i="7"/>
  <c r="BX7" i="7"/>
  <c r="BX3" i="7"/>
  <c r="AT4" i="1"/>
  <c r="AT2" i="1"/>
  <c r="BX2" i="7"/>
  <c r="Z3" i="3"/>
  <c r="Z5" i="3"/>
  <c r="Z7" i="3"/>
  <c r="Z11" i="3"/>
  <c r="Z2" i="3"/>
  <c r="BX21" i="7"/>
  <c r="AT14" i="1"/>
  <c r="AT16" i="1"/>
  <c r="AT18" i="1"/>
  <c r="AT22" i="1"/>
  <c r="AT13" i="1"/>
  <c r="AE18" i="2"/>
  <c r="AE14" i="2"/>
  <c r="AE16" i="2"/>
  <c r="AE20" i="2"/>
  <c r="AR30" i="1"/>
  <c r="AR31" i="1"/>
  <c r="BW22" i="7"/>
  <c r="BW21" i="7"/>
  <c r="BW20" i="7"/>
  <c r="BW19" i="7"/>
  <c r="BW8" i="7"/>
  <c r="BW9" i="7"/>
  <c r="BW10" i="7"/>
  <c r="BW11" i="7"/>
  <c r="BV8" i="7"/>
  <c r="BV9" i="7"/>
  <c r="BV10" i="7"/>
  <c r="BV11" i="7"/>
  <c r="AQ30" i="1"/>
  <c r="AQ31" i="1"/>
  <c r="BU19" i="7"/>
  <c r="BU20" i="7"/>
  <c r="BU21" i="7"/>
  <c r="BU22" i="7"/>
  <c r="BU8" i="7"/>
  <c r="BU9" i="7"/>
  <c r="BU10" i="7"/>
  <c r="BU11" i="7"/>
  <c r="AP30" i="1"/>
  <c r="AP31" i="1"/>
  <c r="AO30" i="1"/>
  <c r="AO31" i="1"/>
  <c r="BT19" i="7"/>
  <c r="BT20" i="7"/>
  <c r="BT21" i="7"/>
  <c r="BT22" i="7"/>
  <c r="BT8" i="7"/>
  <c r="BT9" i="7"/>
  <c r="BT10" i="7"/>
  <c r="BT11" i="7"/>
  <c r="AE19" i="2"/>
  <c r="AE17" i="2"/>
  <c r="AE15" i="2"/>
  <c r="BS19" i="7"/>
  <c r="BS20" i="7"/>
  <c r="BS21" i="7"/>
  <c r="BS22" i="7"/>
  <c r="BS8" i="7"/>
  <c r="BS9" i="7"/>
  <c r="BS10" i="7"/>
  <c r="BS11" i="7"/>
  <c r="AN30" i="1"/>
  <c r="AN31" i="1"/>
  <c r="BR19" i="7"/>
  <c r="BR20" i="7"/>
  <c r="BR21" i="7"/>
  <c r="BR22" i="7"/>
  <c r="BR8" i="7"/>
  <c r="BR9" i="7"/>
  <c r="BR10" i="7"/>
  <c r="BR11" i="7"/>
  <c r="AM30" i="1"/>
  <c r="AM31" i="1"/>
  <c r="AL30" i="1"/>
  <c r="AL31" i="1"/>
  <c r="BQ19" i="7"/>
  <c r="BQ20" i="7"/>
  <c r="BQ21" i="7"/>
  <c r="BQ22" i="7"/>
  <c r="BQ8" i="7"/>
  <c r="BQ9" i="7"/>
  <c r="BQ10" i="7"/>
  <c r="BQ11" i="7"/>
  <c r="X8" i="3"/>
  <c r="X9" i="3"/>
  <c r="X10" i="3"/>
  <c r="X11" i="3"/>
  <c r="Z4" i="3"/>
  <c r="X8" i="5"/>
  <c r="X9" i="5"/>
  <c r="X10" i="5"/>
  <c r="X11" i="5"/>
  <c r="Y5" i="5"/>
  <c r="Y4" i="5"/>
  <c r="Y3" i="5"/>
  <c r="AE8" i="9"/>
  <c r="AE7" i="9"/>
  <c r="AE6" i="9"/>
  <c r="AE5" i="9"/>
  <c r="AE4" i="9"/>
  <c r="AB9" i="9"/>
  <c r="AB10" i="9"/>
  <c r="AB11" i="9"/>
  <c r="AB12" i="9"/>
  <c r="AB22" i="2"/>
  <c r="AB21" i="2"/>
  <c r="AB23" i="2"/>
  <c r="AB10" i="2"/>
  <c r="AB11" i="2"/>
  <c r="AB8" i="2"/>
  <c r="AB9" i="2"/>
  <c r="BM19" i="7"/>
  <c r="BM20" i="7"/>
  <c r="BM21" i="7"/>
  <c r="BM22" i="7"/>
  <c r="BM8" i="7"/>
  <c r="BM9" i="7"/>
  <c r="BM10" i="7"/>
  <c r="BM11" i="7"/>
  <c r="AH8" i="8"/>
  <c r="AH9" i="8"/>
  <c r="AH10" i="8"/>
  <c r="AH11" i="8"/>
  <c r="BN19" i="7"/>
  <c r="BN20" i="7"/>
  <c r="BN21" i="7"/>
  <c r="BN22" i="7"/>
  <c r="BN8" i="7"/>
  <c r="BN9" i="7"/>
  <c r="BN10" i="7"/>
  <c r="BN11" i="7"/>
  <c r="AC12" i="9"/>
  <c r="AC10" i="9"/>
  <c r="AC9" i="9"/>
  <c r="AA12" i="9"/>
  <c r="AA11" i="9"/>
  <c r="AA9" i="9"/>
  <c r="AA10" i="9"/>
  <c r="W12" i="9"/>
  <c r="X12" i="9"/>
  <c r="X11" i="9"/>
  <c r="W11" i="9"/>
  <c r="X10" i="9"/>
  <c r="W10" i="9"/>
  <c r="X9" i="9"/>
  <c r="W9" i="9"/>
  <c r="S12" i="9"/>
  <c r="R12" i="9"/>
  <c r="S11" i="9"/>
  <c r="R11" i="9"/>
  <c r="S10" i="9"/>
  <c r="S9" i="9"/>
  <c r="R10" i="9"/>
  <c r="R9" i="9"/>
  <c r="AC6" i="6"/>
  <c r="AC18" i="6"/>
  <c r="Z23" i="6"/>
  <c r="Z21" i="6"/>
  <c r="Z20" i="6"/>
  <c r="Y22" i="6"/>
  <c r="Y23" i="6"/>
  <c r="Y21" i="6"/>
  <c r="Y20" i="6"/>
  <c r="V21" i="6"/>
  <c r="V20" i="6"/>
  <c r="U21" i="6"/>
  <c r="U20" i="6"/>
  <c r="R23" i="6"/>
  <c r="R22" i="6"/>
  <c r="R21" i="6"/>
  <c r="R20" i="6"/>
  <c r="Q23" i="6"/>
  <c r="Q22" i="6"/>
  <c r="Q21" i="6"/>
  <c r="Q20" i="6"/>
  <c r="R9" i="6"/>
  <c r="R8" i="6"/>
  <c r="Q9" i="6"/>
  <c r="Q8" i="6"/>
  <c r="AC19" i="6"/>
  <c r="AC17" i="6"/>
  <c r="AC16" i="6"/>
  <c r="AC15" i="6"/>
  <c r="AC14" i="6"/>
  <c r="AC7" i="6"/>
  <c r="AC5" i="6"/>
  <c r="AC4" i="6"/>
  <c r="AC3" i="6"/>
  <c r="Z11" i="6"/>
  <c r="Z9" i="6"/>
  <c r="Z8" i="6"/>
  <c r="Y11" i="6"/>
  <c r="Y10" i="6"/>
  <c r="Y9" i="6"/>
  <c r="Y8" i="6"/>
  <c r="V11" i="6"/>
  <c r="U11" i="6"/>
  <c r="V10" i="6"/>
  <c r="U10" i="6"/>
  <c r="V9" i="6"/>
  <c r="U9" i="6"/>
  <c r="V8" i="6"/>
  <c r="U8" i="6"/>
  <c r="R11" i="6"/>
  <c r="R10" i="6"/>
  <c r="Q11" i="6"/>
  <c r="Q10" i="6"/>
  <c r="U23" i="6"/>
  <c r="V23" i="6"/>
  <c r="V22" i="6"/>
  <c r="U22" i="6"/>
  <c r="AC11" i="6"/>
  <c r="AC10" i="6"/>
  <c r="AC9" i="6"/>
  <c r="AC8" i="6"/>
  <c r="P8" i="6"/>
  <c r="AA23" i="2"/>
  <c r="AA21" i="2"/>
  <c r="X23" i="2"/>
  <c r="X22" i="2"/>
  <c r="X21" i="2"/>
  <c r="X20" i="2"/>
  <c r="W23" i="2"/>
  <c r="W22" i="2"/>
  <c r="W21" i="2"/>
  <c r="W20" i="2"/>
  <c r="S23" i="2"/>
  <c r="S22" i="2"/>
  <c r="S21" i="2"/>
  <c r="S20" i="2"/>
  <c r="R23" i="2"/>
  <c r="R22" i="2"/>
  <c r="R21" i="2"/>
  <c r="R20" i="2"/>
  <c r="AE7" i="2"/>
  <c r="AE6" i="2"/>
  <c r="AE5" i="2"/>
  <c r="AE3" i="2"/>
  <c r="AE11" i="2"/>
  <c r="AE4" i="2"/>
  <c r="AE2" i="2"/>
  <c r="AE10" i="2"/>
  <c r="AC9" i="2"/>
  <c r="AC8" i="2"/>
  <c r="AA11" i="2"/>
  <c r="AA10" i="2"/>
  <c r="AA9" i="2"/>
  <c r="AA8" i="2"/>
  <c r="X11" i="2"/>
  <c r="W11" i="2"/>
  <c r="X10" i="2"/>
  <c r="W10" i="2"/>
  <c r="W9" i="2"/>
  <c r="X9" i="2"/>
  <c r="X8" i="2"/>
  <c r="W8" i="2"/>
  <c r="S11" i="2"/>
  <c r="R11" i="2"/>
  <c r="S10" i="2"/>
  <c r="R10" i="2"/>
  <c r="S9" i="2"/>
  <c r="R9" i="2"/>
  <c r="S8" i="2"/>
  <c r="R8" i="2"/>
  <c r="AT24" i="1"/>
  <c r="AT25" i="1"/>
  <c r="AT27" i="1"/>
  <c r="AT29" i="1"/>
  <c r="AT31" i="1"/>
  <c r="AT28" i="1"/>
  <c r="AT26" i="1"/>
  <c r="AT33" i="1"/>
  <c r="AT30" i="1"/>
  <c r="AT3" i="1"/>
  <c r="AT5" i="1"/>
  <c r="AT7" i="1"/>
  <c r="AT11" i="1"/>
  <c r="AT6" i="1"/>
  <c r="AT10" i="1"/>
  <c r="AT17" i="1"/>
  <c r="AT15" i="1"/>
  <c r="AT20" i="1"/>
  <c r="AT19" i="1"/>
  <c r="AK9" i="1"/>
  <c r="AK8" i="1"/>
  <c r="AJ9" i="1"/>
  <c r="AJ8" i="1"/>
  <c r="AG9" i="1"/>
  <c r="AG8" i="1"/>
  <c r="AF9" i="1"/>
  <c r="AF8" i="1"/>
  <c r="AC9" i="1"/>
  <c r="AC8" i="1"/>
  <c r="AB9" i="1"/>
  <c r="AB8" i="1"/>
  <c r="AC11" i="2"/>
  <c r="BP19" i="7"/>
  <c r="BP20" i="7"/>
  <c r="BP21" i="7"/>
  <c r="BP22" i="7"/>
  <c r="BP8" i="7"/>
  <c r="BP9" i="7"/>
  <c r="BP10" i="7"/>
  <c r="BP11" i="7"/>
  <c r="AK30" i="1"/>
  <c r="AK31" i="1"/>
  <c r="AK19" i="1"/>
  <c r="AK20" i="1"/>
  <c r="AT32" i="1"/>
  <c r="AT21" i="1"/>
  <c r="AE22" i="2"/>
  <c r="AE21" i="2"/>
  <c r="AK7" i="8"/>
  <c r="AK6" i="8"/>
  <c r="AK4" i="8"/>
  <c r="AK5" i="8"/>
  <c r="AK3" i="8"/>
  <c r="AC21" i="6"/>
  <c r="AC20" i="6"/>
  <c r="Y7" i="5"/>
  <c r="Y6" i="5"/>
  <c r="AE12" i="9"/>
  <c r="U9" i="9"/>
  <c r="U10" i="9"/>
  <c r="U11" i="9"/>
  <c r="U12" i="9"/>
  <c r="M9" i="9"/>
  <c r="M10" i="9"/>
  <c r="M11" i="9"/>
  <c r="M12" i="9"/>
  <c r="Z12" i="9"/>
  <c r="Y12" i="9"/>
  <c r="V12" i="9"/>
  <c r="T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Z11" i="9"/>
  <c r="Y11" i="9"/>
  <c r="V11" i="9"/>
  <c r="T11" i="9"/>
  <c r="Q11" i="9"/>
  <c r="P11" i="9"/>
  <c r="O11" i="9"/>
  <c r="N11" i="9"/>
  <c r="L11" i="9"/>
  <c r="K11" i="9"/>
  <c r="J11" i="9"/>
  <c r="I11" i="9"/>
  <c r="H11" i="9"/>
  <c r="G11" i="9"/>
  <c r="F11" i="9"/>
  <c r="E11" i="9"/>
  <c r="D11" i="9"/>
  <c r="C11" i="9"/>
  <c r="Z10" i="9"/>
  <c r="Y10" i="9"/>
  <c r="V10" i="9"/>
  <c r="T10" i="9"/>
  <c r="Q10" i="9"/>
  <c r="P10" i="9"/>
  <c r="O10" i="9"/>
  <c r="N10" i="9"/>
  <c r="L10" i="9"/>
  <c r="K10" i="9"/>
  <c r="J10" i="9"/>
  <c r="I10" i="9"/>
  <c r="H10" i="9"/>
  <c r="G10" i="9"/>
  <c r="F10" i="9"/>
  <c r="E10" i="9"/>
  <c r="D10" i="9"/>
  <c r="C10" i="9"/>
  <c r="Z9" i="9"/>
  <c r="Y9" i="9"/>
  <c r="V9" i="9"/>
  <c r="T9" i="9"/>
  <c r="Q9" i="9"/>
  <c r="P9" i="9"/>
  <c r="O9" i="9"/>
  <c r="N9" i="9"/>
  <c r="L9" i="9"/>
  <c r="K9" i="9"/>
  <c r="J9" i="9"/>
  <c r="I9" i="9"/>
  <c r="H9" i="9"/>
  <c r="G9" i="9"/>
  <c r="F9" i="9"/>
  <c r="E9" i="9"/>
  <c r="D9" i="9"/>
  <c r="C9" i="9"/>
  <c r="Z6" i="3"/>
  <c r="Z8" i="3"/>
  <c r="S8" i="3"/>
  <c r="S9" i="3"/>
  <c r="O8" i="3"/>
  <c r="O9" i="3"/>
  <c r="P9" i="3"/>
  <c r="P8" i="3"/>
  <c r="T9" i="3"/>
  <c r="T8" i="3"/>
  <c r="W8" i="3"/>
  <c r="W9" i="3"/>
  <c r="Z10" i="3"/>
  <c r="Z9" i="3"/>
  <c r="AE8" i="2"/>
  <c r="U20" i="2"/>
  <c r="U21" i="2"/>
  <c r="U22" i="2"/>
  <c r="U23" i="2"/>
  <c r="U11" i="2"/>
  <c r="U8" i="2"/>
  <c r="U9" i="2"/>
  <c r="U10" i="2"/>
  <c r="L20" i="2"/>
  <c r="M20" i="2"/>
  <c r="L21" i="2"/>
  <c r="M21" i="2"/>
  <c r="L22" i="2"/>
  <c r="M22" i="2"/>
  <c r="L23" i="2"/>
  <c r="M23" i="2"/>
  <c r="L8" i="2"/>
  <c r="M8" i="2"/>
  <c r="L9" i="2"/>
  <c r="M9" i="2"/>
  <c r="L10" i="2"/>
  <c r="M10" i="2"/>
  <c r="L11" i="2"/>
  <c r="M11" i="2"/>
  <c r="AK11" i="8"/>
  <c r="AK9" i="8"/>
  <c r="AK8" i="8"/>
  <c r="AK10" i="8"/>
  <c r="AC23" i="6"/>
  <c r="AC22" i="6"/>
  <c r="AE10" i="9"/>
  <c r="AE9" i="9"/>
  <c r="AE11" i="9"/>
  <c r="AT9" i="1"/>
  <c r="AT8" i="1"/>
  <c r="W10" i="3"/>
  <c r="W11" i="3"/>
  <c r="W8" i="5"/>
  <c r="W9" i="5"/>
  <c r="W10" i="5"/>
  <c r="W11" i="5"/>
  <c r="Y11" i="2"/>
  <c r="Y10" i="2"/>
  <c r="Y9" i="2"/>
  <c r="Y8" i="2"/>
  <c r="T11" i="2"/>
  <c r="T10" i="2"/>
  <c r="V9" i="2"/>
  <c r="T9" i="2"/>
  <c r="V8" i="2"/>
  <c r="T8" i="2"/>
  <c r="Y21" i="2"/>
  <c r="Y20" i="2"/>
  <c r="Z21" i="2"/>
  <c r="Z22" i="2"/>
  <c r="Z23" i="2"/>
  <c r="AI30" i="1"/>
  <c r="AI31" i="1"/>
  <c r="AI19" i="1"/>
  <c r="AI20" i="1"/>
  <c r="AI8" i="1"/>
  <c r="AI9" i="1"/>
  <c r="X20" i="6"/>
  <c r="X21" i="6"/>
  <c r="X22" i="6"/>
  <c r="X23" i="6"/>
  <c r="X8" i="6"/>
  <c r="X9" i="6"/>
  <c r="X10" i="6"/>
  <c r="X11" i="6"/>
  <c r="Z8" i="2"/>
  <c r="Z9" i="2"/>
  <c r="Z10" i="2"/>
  <c r="Z11" i="2"/>
  <c r="V8" i="3"/>
  <c r="V9" i="3"/>
  <c r="V10" i="3"/>
  <c r="V11" i="3"/>
  <c r="AJ30" i="1"/>
  <c r="AJ31" i="1"/>
  <c r="AJ19" i="1"/>
  <c r="AJ20" i="1"/>
  <c r="AI8" i="8"/>
  <c r="AI9" i="8"/>
  <c r="AI10" i="8"/>
  <c r="AI11" i="8"/>
  <c r="BO19" i="7"/>
  <c r="BO20" i="7"/>
  <c r="BO21" i="7"/>
  <c r="BO22" i="7"/>
  <c r="BO8" i="7"/>
  <c r="BO9" i="7"/>
  <c r="BO10" i="7"/>
  <c r="BO11" i="7"/>
  <c r="V8" i="5"/>
  <c r="V9" i="5"/>
  <c r="V10" i="5"/>
  <c r="V11" i="5"/>
  <c r="U8" i="3"/>
  <c r="U9" i="3"/>
  <c r="U10" i="3"/>
  <c r="U11" i="3"/>
  <c r="BL19" i="7"/>
  <c r="BL20" i="7"/>
  <c r="BL21" i="7"/>
  <c r="BL22" i="7"/>
  <c r="BL8" i="7"/>
  <c r="BL9" i="7"/>
  <c r="BL10" i="7"/>
  <c r="BL11" i="7"/>
  <c r="V21" i="2"/>
  <c r="T21" i="2"/>
  <c r="V20" i="2"/>
  <c r="T20" i="2"/>
  <c r="U8" i="5"/>
  <c r="U9" i="5"/>
  <c r="U10" i="5"/>
  <c r="U11" i="5"/>
  <c r="T10" i="3"/>
  <c r="T11" i="3"/>
  <c r="AH30" i="1"/>
  <c r="AH31" i="1"/>
  <c r="AH19" i="1"/>
  <c r="AH20" i="1"/>
  <c r="AH8" i="1"/>
  <c r="AH9" i="1"/>
  <c r="Y22" i="2"/>
  <c r="Y23" i="2"/>
  <c r="W20" i="6"/>
  <c r="W21" i="6"/>
  <c r="W22" i="6"/>
  <c r="W23" i="6"/>
  <c r="W8" i="6"/>
  <c r="W9" i="6"/>
  <c r="W10" i="6"/>
  <c r="W11" i="6"/>
  <c r="T8" i="5"/>
  <c r="T9" i="5"/>
  <c r="T10" i="5"/>
  <c r="T11" i="5"/>
  <c r="V23" i="2"/>
  <c r="T23" i="2"/>
  <c r="V22" i="2"/>
  <c r="T22" i="2"/>
  <c r="V11" i="2"/>
  <c r="V10" i="2"/>
  <c r="C10" i="2"/>
  <c r="AG30" i="1"/>
  <c r="AG31" i="1"/>
  <c r="AG19" i="1"/>
  <c r="AG20" i="1"/>
  <c r="S10" i="3"/>
  <c r="S11" i="3"/>
  <c r="AG8" i="8"/>
  <c r="AG9" i="8"/>
  <c r="AG10" i="8"/>
  <c r="AG11" i="8"/>
  <c r="BK19" i="7"/>
  <c r="BK20" i="7"/>
  <c r="BK21" i="7"/>
  <c r="BK22" i="7"/>
  <c r="BK8" i="7"/>
  <c r="BK9" i="7"/>
  <c r="BK10" i="7"/>
  <c r="BK11" i="7"/>
  <c r="AF30" i="1"/>
  <c r="AF31" i="1"/>
  <c r="AF19" i="1"/>
  <c r="AF20" i="1"/>
  <c r="BJ19" i="7"/>
  <c r="BJ20" i="7"/>
  <c r="BJ21" i="7"/>
  <c r="BJ22" i="7"/>
  <c r="BJ8" i="7"/>
  <c r="BJ9" i="7"/>
  <c r="BJ10" i="7"/>
  <c r="BJ11" i="7"/>
  <c r="AF8" i="8"/>
  <c r="AF9" i="8"/>
  <c r="AF10" i="8"/>
  <c r="AF11" i="8"/>
  <c r="BI19" i="7"/>
  <c r="BI20" i="7"/>
  <c r="BI21" i="7"/>
  <c r="BI22" i="7"/>
  <c r="BI8" i="7"/>
  <c r="BI9" i="7"/>
  <c r="BI10" i="7"/>
  <c r="BI11" i="7"/>
  <c r="R8" i="3"/>
  <c r="R9" i="3"/>
  <c r="R10" i="3"/>
  <c r="R11" i="3"/>
  <c r="AE8" i="8"/>
  <c r="AE9" i="8"/>
  <c r="AE10" i="8"/>
  <c r="AE11" i="8"/>
  <c r="BG19" i="7"/>
  <c r="BG20" i="7"/>
  <c r="BG21" i="7"/>
  <c r="BG22" i="7"/>
  <c r="BG8" i="7"/>
  <c r="BG9" i="7"/>
  <c r="BG10" i="7"/>
  <c r="BG11" i="7"/>
  <c r="T20" i="6"/>
  <c r="T21" i="6"/>
  <c r="T22" i="6"/>
  <c r="T23" i="6"/>
  <c r="T8" i="6"/>
  <c r="T9" i="6"/>
  <c r="T10" i="6"/>
  <c r="T11" i="6"/>
  <c r="AE30" i="1"/>
  <c r="AE31" i="1"/>
  <c r="AE19" i="1"/>
  <c r="AE20" i="1"/>
  <c r="AE8" i="1"/>
  <c r="AE9" i="1"/>
  <c r="S8" i="5"/>
  <c r="S9" i="5"/>
  <c r="S10" i="5"/>
  <c r="S11" i="5"/>
  <c r="BX4" i="7"/>
  <c r="BH19" i="7"/>
  <c r="BH20" i="7"/>
  <c r="BH21" i="7"/>
  <c r="BH22" i="7"/>
  <c r="BH8" i="7"/>
  <c r="BH9" i="7"/>
  <c r="BH10" i="7"/>
  <c r="BH11" i="7"/>
  <c r="BX9" i="7"/>
  <c r="BX10" i="7"/>
  <c r="BX8" i="7"/>
  <c r="BX11" i="7"/>
  <c r="BF19" i="7"/>
  <c r="BF20" i="7"/>
  <c r="BF21" i="7"/>
  <c r="BF22" i="7"/>
  <c r="BF8" i="7"/>
  <c r="BF9" i="7"/>
  <c r="BF10" i="7"/>
  <c r="BF11" i="7"/>
  <c r="Q8" i="3"/>
  <c r="Q9" i="3"/>
  <c r="Q10" i="3"/>
  <c r="Q11" i="3"/>
  <c r="BE19" i="7"/>
  <c r="BE20" i="7"/>
  <c r="BE21" i="7"/>
  <c r="BE22" i="7"/>
  <c r="BE8" i="7"/>
  <c r="BE9" i="7"/>
  <c r="BE10" i="7"/>
  <c r="BE11" i="7"/>
  <c r="BC19" i="7"/>
  <c r="BC20" i="7"/>
  <c r="BC21" i="7"/>
  <c r="BC22" i="7"/>
  <c r="BC8" i="7"/>
  <c r="BC9" i="7"/>
  <c r="BC10" i="7"/>
  <c r="BC11" i="7"/>
  <c r="BD19" i="7"/>
  <c r="BD20" i="7"/>
  <c r="BD21" i="7"/>
  <c r="BD22" i="7"/>
  <c r="BD8" i="7"/>
  <c r="BD9" i="7"/>
  <c r="BD10" i="7"/>
  <c r="BD11" i="7"/>
  <c r="R8" i="5"/>
  <c r="R9" i="5"/>
  <c r="R10" i="5"/>
  <c r="R11" i="5"/>
  <c r="S23" i="6"/>
  <c r="S22" i="6"/>
  <c r="S21" i="6"/>
  <c r="S20" i="6"/>
  <c r="S11" i="6"/>
  <c r="S10" i="6"/>
  <c r="S9" i="6"/>
  <c r="S8" i="6"/>
  <c r="AD30" i="1"/>
  <c r="AD31" i="1"/>
  <c r="AD19" i="1"/>
  <c r="AD20" i="1"/>
  <c r="AD8" i="1"/>
  <c r="AD9" i="1"/>
  <c r="P10" i="3"/>
  <c r="P11" i="3"/>
  <c r="AD8" i="8"/>
  <c r="AD9" i="8"/>
  <c r="AD10" i="8"/>
  <c r="AD11" i="8"/>
  <c r="BB19" i="7"/>
  <c r="BB20" i="7"/>
  <c r="BB21" i="7"/>
  <c r="BB22" i="7"/>
  <c r="BB8" i="7"/>
  <c r="BB9" i="7"/>
  <c r="BB10" i="7"/>
  <c r="BB11" i="7"/>
  <c r="BA19" i="7"/>
  <c r="BA20" i="7"/>
  <c r="BA21" i="7"/>
  <c r="BA22" i="7"/>
  <c r="BA8" i="7"/>
  <c r="BA9" i="7"/>
  <c r="BA10" i="7"/>
  <c r="BA11" i="7"/>
  <c r="AC30" i="1"/>
  <c r="AC31" i="1"/>
  <c r="AC19" i="1"/>
  <c r="AC20" i="1"/>
  <c r="Q8" i="5"/>
  <c r="Q9" i="5"/>
  <c r="Q10" i="5"/>
  <c r="Q11" i="5"/>
  <c r="AZ8" i="7"/>
  <c r="AZ9" i="7"/>
  <c r="AZ10" i="7"/>
  <c r="AZ11" i="7"/>
  <c r="AZ19" i="7"/>
  <c r="AZ20" i="7"/>
  <c r="AZ21" i="7"/>
  <c r="AZ22" i="7"/>
  <c r="AC8" i="8"/>
  <c r="AC9" i="8"/>
  <c r="AC10" i="8"/>
  <c r="AC11" i="8"/>
  <c r="AY19" i="7"/>
  <c r="AY20" i="7"/>
  <c r="AY21" i="7"/>
  <c r="AY22" i="7"/>
  <c r="AY8" i="7"/>
  <c r="AY9" i="7"/>
  <c r="AY10" i="7"/>
  <c r="AY11" i="7"/>
  <c r="AX19" i="7"/>
  <c r="AX20" i="7"/>
  <c r="AX21" i="7"/>
  <c r="AX22" i="7"/>
  <c r="AX8" i="7"/>
  <c r="AX11" i="7"/>
  <c r="AX10" i="7"/>
  <c r="AX9" i="7"/>
  <c r="O10" i="3"/>
  <c r="O11" i="3"/>
  <c r="AB11" i="8"/>
  <c r="AB9" i="8"/>
  <c r="AB8" i="8"/>
  <c r="AB10" i="8"/>
  <c r="AW19" i="7"/>
  <c r="AW20" i="7"/>
  <c r="AW21" i="7"/>
  <c r="AW22" i="7"/>
  <c r="P11" i="5"/>
  <c r="P9" i="5"/>
  <c r="P8" i="5"/>
  <c r="P10" i="5"/>
  <c r="AB30" i="1"/>
  <c r="AB31" i="1"/>
  <c r="AB19" i="1"/>
  <c r="AB20" i="1"/>
  <c r="N8" i="3"/>
  <c r="N9" i="3"/>
  <c r="N10" i="3"/>
  <c r="N11" i="3"/>
  <c r="AV19" i="7"/>
  <c r="AV20" i="7"/>
  <c r="AV21" i="7"/>
  <c r="AV22" i="7"/>
  <c r="AV8" i="7"/>
  <c r="AV9" i="7"/>
  <c r="AV10" i="7"/>
  <c r="AV11" i="7"/>
  <c r="AU19" i="7"/>
  <c r="AU20" i="7"/>
  <c r="AU21" i="7"/>
  <c r="AU22" i="7"/>
  <c r="AU8" i="7"/>
  <c r="AU9" i="7"/>
  <c r="AU10" i="7"/>
  <c r="AU11" i="7"/>
  <c r="AS8" i="7"/>
  <c r="AS9" i="7"/>
  <c r="AS10" i="7"/>
  <c r="AS11" i="7"/>
  <c r="P20" i="6"/>
  <c r="P21" i="6"/>
  <c r="P22" i="6"/>
  <c r="P23" i="6"/>
  <c r="P9" i="6"/>
  <c r="P10" i="6"/>
  <c r="P11" i="6"/>
  <c r="O8" i="5"/>
  <c r="O9" i="5"/>
  <c r="O10" i="5"/>
  <c r="O11" i="5"/>
  <c r="AT19" i="7"/>
  <c r="AT20" i="7"/>
  <c r="AT21" i="7"/>
  <c r="AT22" i="7"/>
  <c r="AT8" i="7"/>
  <c r="AT9" i="7"/>
  <c r="AT10" i="7"/>
  <c r="AT11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AP22" i="7"/>
  <c r="AQ22" i="7"/>
  <c r="AR22" i="7"/>
  <c r="AS22" i="7"/>
  <c r="L22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AQ21" i="7"/>
  <c r="AR21" i="7"/>
  <c r="AS21" i="7"/>
  <c r="L21" i="7"/>
  <c r="L1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AQ20" i="7"/>
  <c r="AR20" i="7"/>
  <c r="AS20" i="7"/>
  <c r="L20" i="7"/>
  <c r="D20" i="7"/>
  <c r="E20" i="7"/>
  <c r="F20" i="7"/>
  <c r="G20" i="7"/>
  <c r="H20" i="7"/>
  <c r="I20" i="7"/>
  <c r="J20" i="7"/>
  <c r="K20" i="7"/>
  <c r="C20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AQ19" i="7"/>
  <c r="AR19" i="7"/>
  <c r="AS19" i="7"/>
  <c r="L19" i="7"/>
  <c r="D19" i="7"/>
  <c r="E19" i="7"/>
  <c r="F19" i="7"/>
  <c r="G19" i="7"/>
  <c r="H19" i="7"/>
  <c r="I19" i="7"/>
  <c r="J19" i="7"/>
  <c r="K19" i="7"/>
  <c r="C19" i="7"/>
  <c r="AE23" i="2"/>
  <c r="AE9" i="2"/>
  <c r="Q20" i="2"/>
  <c r="Q21" i="2"/>
  <c r="Q22" i="2"/>
  <c r="Q23" i="2"/>
  <c r="M8" i="3"/>
  <c r="M9" i="3"/>
  <c r="M10" i="3"/>
  <c r="M11" i="3"/>
  <c r="AA8" i="8"/>
  <c r="AA9" i="8"/>
  <c r="AA10" i="8"/>
  <c r="AA11" i="8"/>
  <c r="Q8" i="2"/>
  <c r="Q9" i="2"/>
  <c r="Q10" i="2"/>
  <c r="Q11" i="2"/>
  <c r="AA30" i="1"/>
  <c r="AA31" i="1"/>
  <c r="AA19" i="1"/>
  <c r="AA20" i="1"/>
  <c r="AA8" i="1"/>
  <c r="AA9" i="1"/>
  <c r="AR8" i="7"/>
  <c r="AR9" i="7"/>
  <c r="AR10" i="7"/>
  <c r="AR11" i="7"/>
  <c r="Y10" i="5"/>
  <c r="N8" i="5"/>
  <c r="N9" i="5"/>
  <c r="N10" i="5"/>
  <c r="N11" i="5"/>
  <c r="Y9" i="5"/>
  <c r="Y11" i="5"/>
  <c r="Y8" i="5"/>
  <c r="O20" i="6"/>
  <c r="O21" i="6"/>
  <c r="O22" i="6"/>
  <c r="O23" i="6"/>
  <c r="O8" i="6"/>
  <c r="O9" i="6"/>
  <c r="O10" i="6"/>
  <c r="O11" i="6"/>
  <c r="Q41" i="1"/>
  <c r="R41" i="1"/>
  <c r="S41" i="1"/>
  <c r="T41" i="1"/>
  <c r="U41" i="1"/>
  <c r="V41" i="1"/>
  <c r="W41" i="1"/>
  <c r="X41" i="1"/>
  <c r="Y41" i="1"/>
  <c r="Z41" i="1"/>
  <c r="AA41" i="1"/>
  <c r="K8" i="3"/>
  <c r="K9" i="3"/>
  <c r="K10" i="3"/>
  <c r="K11" i="3"/>
  <c r="O20" i="2"/>
  <c r="P20" i="2"/>
  <c r="O8" i="2"/>
  <c r="O9" i="2"/>
  <c r="O10" i="2"/>
  <c r="O11" i="2"/>
  <c r="O21" i="2"/>
  <c r="O22" i="2"/>
  <c r="O23" i="2"/>
  <c r="Y8" i="8"/>
  <c r="Y9" i="8"/>
  <c r="Y10" i="8"/>
  <c r="Y11" i="8"/>
  <c r="AO8" i="7"/>
  <c r="AO9" i="7"/>
  <c r="AO10" i="7"/>
  <c r="AO11" i="7"/>
  <c r="Y30" i="1"/>
  <c r="Y31" i="1"/>
  <c r="Z8" i="8"/>
  <c r="Z9" i="8"/>
  <c r="Z10" i="8"/>
  <c r="Z11" i="8"/>
  <c r="AQ8" i="7"/>
  <c r="AQ9" i="7"/>
  <c r="AQ10" i="7"/>
  <c r="AQ11" i="7"/>
  <c r="Z31" i="1"/>
  <c r="Z30" i="1"/>
  <c r="Z19" i="1"/>
  <c r="Z20" i="1"/>
  <c r="Z8" i="1"/>
  <c r="Z9" i="1"/>
  <c r="P21" i="2"/>
  <c r="P22" i="2"/>
  <c r="P23" i="2"/>
  <c r="P8" i="2"/>
  <c r="P9" i="2"/>
  <c r="P10" i="2"/>
  <c r="P11" i="2"/>
  <c r="L8" i="3"/>
  <c r="L9" i="3"/>
  <c r="L10" i="3"/>
  <c r="L11" i="3"/>
  <c r="Y19" i="1"/>
  <c r="Y20" i="1"/>
  <c r="Y8" i="1"/>
  <c r="Y9" i="1"/>
  <c r="M8" i="5"/>
  <c r="M9" i="5"/>
  <c r="M10" i="5"/>
  <c r="M11" i="5"/>
  <c r="AP8" i="7"/>
  <c r="AP9" i="7"/>
  <c r="AP10" i="7"/>
  <c r="AP11" i="7"/>
  <c r="N20" i="6"/>
  <c r="N21" i="6"/>
  <c r="N22" i="6"/>
  <c r="N23" i="6"/>
  <c r="N8" i="6"/>
  <c r="N9" i="6"/>
  <c r="N10" i="6"/>
  <c r="N11" i="6"/>
  <c r="N8" i="2"/>
  <c r="N9" i="2"/>
  <c r="N10" i="2"/>
  <c r="N11" i="2"/>
  <c r="N20" i="2"/>
  <c r="N21" i="2"/>
  <c r="N22" i="2"/>
  <c r="N23" i="2"/>
  <c r="W8" i="8"/>
  <c r="W9" i="8"/>
  <c r="W10" i="8"/>
  <c r="W11" i="8"/>
  <c r="AL8" i="7"/>
  <c r="AL9" i="7"/>
  <c r="AL10" i="7"/>
  <c r="AL11" i="7"/>
  <c r="X30" i="1"/>
  <c r="X31" i="1"/>
  <c r="X19" i="1"/>
  <c r="X20" i="1"/>
  <c r="X8" i="1"/>
  <c r="X9" i="1"/>
  <c r="M20" i="6"/>
  <c r="M21" i="6"/>
  <c r="M22" i="6"/>
  <c r="M23" i="6"/>
  <c r="M8" i="6"/>
  <c r="M9" i="6"/>
  <c r="M10" i="6"/>
  <c r="M11" i="6"/>
  <c r="AM8" i="7"/>
  <c r="AM9" i="7"/>
  <c r="AM10" i="7"/>
  <c r="AM11" i="7"/>
  <c r="X8" i="8"/>
  <c r="X9" i="8"/>
  <c r="X10" i="8"/>
  <c r="X11" i="8"/>
  <c r="AN8" i="7"/>
  <c r="AN9" i="7"/>
  <c r="AN10" i="7"/>
  <c r="AN11" i="7"/>
  <c r="L8" i="5"/>
  <c r="L9" i="5"/>
  <c r="L10" i="5"/>
  <c r="L11" i="5"/>
  <c r="AK8" i="7"/>
  <c r="AK9" i="7"/>
  <c r="AK10" i="7"/>
  <c r="AK11" i="7"/>
  <c r="J8" i="3"/>
  <c r="J9" i="3"/>
  <c r="J10" i="3"/>
  <c r="J11" i="3"/>
  <c r="AJ8" i="7"/>
  <c r="AJ9" i="7"/>
  <c r="AJ10" i="7"/>
  <c r="AJ11" i="7"/>
  <c r="K8" i="5"/>
  <c r="K9" i="5"/>
  <c r="K10" i="5"/>
  <c r="K11" i="5"/>
  <c r="AI8" i="7"/>
  <c r="AI9" i="7"/>
  <c r="AI10" i="7"/>
  <c r="AI11" i="7"/>
  <c r="I8" i="3"/>
  <c r="I9" i="3"/>
  <c r="I10" i="3"/>
  <c r="I11" i="3"/>
  <c r="L20" i="6"/>
  <c r="L21" i="6"/>
  <c r="L22" i="6"/>
  <c r="L23" i="6"/>
  <c r="L8" i="6"/>
  <c r="L9" i="6"/>
  <c r="L10" i="6"/>
  <c r="L11" i="6"/>
  <c r="W30" i="1"/>
  <c r="W31" i="1"/>
  <c r="W19" i="1"/>
  <c r="W20" i="1"/>
  <c r="W8" i="1"/>
  <c r="W9" i="1"/>
  <c r="J8" i="5"/>
  <c r="J9" i="5"/>
  <c r="J10" i="5"/>
  <c r="J11" i="5"/>
  <c r="AG8" i="7"/>
  <c r="AG9" i="7"/>
  <c r="AG10" i="7"/>
  <c r="AG11" i="7"/>
  <c r="V8" i="8"/>
  <c r="V9" i="8"/>
  <c r="V10" i="8"/>
  <c r="V11" i="8"/>
  <c r="AH8" i="7"/>
  <c r="AH9" i="7"/>
  <c r="AH10" i="7"/>
  <c r="AH11" i="7"/>
  <c r="U8" i="8"/>
  <c r="U9" i="8"/>
  <c r="U10" i="8"/>
  <c r="U11" i="8"/>
  <c r="AF8" i="7"/>
  <c r="AF9" i="7"/>
  <c r="AF10" i="7"/>
  <c r="AF11" i="7"/>
  <c r="K20" i="6"/>
  <c r="K21" i="6"/>
  <c r="K22" i="6"/>
  <c r="K23" i="6"/>
  <c r="K8" i="6"/>
  <c r="K9" i="6"/>
  <c r="K10" i="6"/>
  <c r="K11" i="6"/>
  <c r="K20" i="2"/>
  <c r="K21" i="2"/>
  <c r="K22" i="2"/>
  <c r="K23" i="2"/>
  <c r="K8" i="2"/>
  <c r="K9" i="2"/>
  <c r="K10" i="2"/>
  <c r="K11" i="2"/>
  <c r="V30" i="1"/>
  <c r="V31" i="1"/>
  <c r="V19" i="1"/>
  <c r="V20" i="1"/>
  <c r="V8" i="1"/>
  <c r="V9" i="1"/>
  <c r="U30" i="1"/>
  <c r="U31" i="1"/>
  <c r="U19" i="1"/>
  <c r="U20" i="1"/>
  <c r="U8" i="1"/>
  <c r="U9" i="1"/>
  <c r="AC8" i="7"/>
  <c r="AC9" i="7"/>
  <c r="AC10" i="7"/>
  <c r="AC11" i="7"/>
  <c r="I8" i="5"/>
  <c r="I9" i="5"/>
  <c r="I10" i="5"/>
  <c r="I11" i="5"/>
  <c r="J20" i="2"/>
  <c r="J21" i="2"/>
  <c r="J22" i="2"/>
  <c r="J23" i="2"/>
  <c r="G8" i="3"/>
  <c r="G9" i="3"/>
  <c r="G10" i="3"/>
  <c r="G11" i="3"/>
  <c r="J8" i="2"/>
  <c r="J9" i="2"/>
  <c r="J10" i="2"/>
  <c r="J11" i="2"/>
  <c r="T8" i="8"/>
  <c r="T9" i="8"/>
  <c r="T10" i="8"/>
  <c r="T11" i="8"/>
  <c r="AB8" i="7"/>
  <c r="AB9" i="7"/>
  <c r="AB10" i="7"/>
  <c r="AB11" i="7"/>
  <c r="J20" i="6"/>
  <c r="J21" i="6"/>
  <c r="J22" i="6"/>
  <c r="J23" i="6"/>
  <c r="J8" i="6"/>
  <c r="J9" i="6"/>
  <c r="J10" i="6"/>
  <c r="J11" i="6"/>
  <c r="AD8" i="7"/>
  <c r="AD9" i="7"/>
  <c r="AD10" i="7"/>
  <c r="AD11" i="7"/>
  <c r="B11" i="5"/>
  <c r="C11" i="5"/>
  <c r="D11" i="5"/>
  <c r="E11" i="5"/>
  <c r="F11" i="5"/>
  <c r="G11" i="5"/>
  <c r="H11" i="5"/>
  <c r="C10" i="5"/>
  <c r="D10" i="5"/>
  <c r="E10" i="5"/>
  <c r="F10" i="5"/>
  <c r="G10" i="5"/>
  <c r="H10" i="5"/>
  <c r="B10" i="5"/>
  <c r="C9" i="5"/>
  <c r="D9" i="5"/>
  <c r="E9" i="5"/>
  <c r="F9" i="5"/>
  <c r="G9" i="5"/>
  <c r="H9" i="5"/>
  <c r="B9" i="5"/>
  <c r="C8" i="5"/>
  <c r="D8" i="5"/>
  <c r="E8" i="5"/>
  <c r="F8" i="5"/>
  <c r="G8" i="5"/>
  <c r="H8" i="5"/>
  <c r="B8" i="5"/>
  <c r="AA8" i="7"/>
  <c r="AA9" i="7"/>
  <c r="AA10" i="7"/>
  <c r="AA11" i="7"/>
  <c r="H8" i="3"/>
  <c r="H9" i="3"/>
  <c r="H10" i="3"/>
  <c r="H11" i="3"/>
  <c r="AE8" i="7"/>
  <c r="AE9" i="7"/>
  <c r="AE10" i="7"/>
  <c r="AE11" i="7"/>
  <c r="I20" i="6"/>
  <c r="I21" i="6"/>
  <c r="I22" i="6"/>
  <c r="I23" i="6"/>
  <c r="I8" i="6"/>
  <c r="I9" i="6"/>
  <c r="I10" i="6"/>
  <c r="I11" i="6"/>
  <c r="T30" i="1"/>
  <c r="T31" i="1"/>
  <c r="T19" i="1"/>
  <c r="T20" i="1"/>
  <c r="T8" i="1"/>
  <c r="T9" i="1"/>
  <c r="X8" i="7"/>
  <c r="X9" i="7"/>
  <c r="X10" i="7"/>
  <c r="X11" i="7"/>
  <c r="Y8" i="7"/>
  <c r="Y9" i="7"/>
  <c r="Y10" i="7"/>
  <c r="Y11" i="7"/>
  <c r="F10" i="3"/>
  <c r="F9" i="3"/>
  <c r="F8" i="3"/>
  <c r="E8" i="3"/>
  <c r="E9" i="3"/>
  <c r="E10" i="3"/>
  <c r="E11" i="3"/>
  <c r="F11" i="3"/>
  <c r="B8" i="3"/>
  <c r="D11" i="3"/>
  <c r="C11" i="3"/>
  <c r="B11" i="3"/>
  <c r="D10" i="3"/>
  <c r="C10" i="3"/>
  <c r="B10" i="3"/>
  <c r="D9" i="3"/>
  <c r="C9" i="3"/>
  <c r="B9" i="3"/>
  <c r="D8" i="3"/>
  <c r="C8" i="3"/>
  <c r="S8" i="8"/>
  <c r="S9" i="8"/>
  <c r="S10" i="8"/>
  <c r="S11" i="8"/>
  <c r="Z8" i="7"/>
  <c r="Z9" i="7"/>
  <c r="Z10" i="7"/>
  <c r="Z11" i="7"/>
  <c r="I20" i="2"/>
  <c r="I21" i="2"/>
  <c r="I22" i="2"/>
  <c r="I23" i="2"/>
  <c r="I8" i="2"/>
  <c r="I9" i="2"/>
  <c r="I10" i="2"/>
  <c r="I11" i="2"/>
  <c r="M11" i="8"/>
  <c r="N11" i="8"/>
  <c r="O11" i="8"/>
  <c r="P11" i="8"/>
  <c r="Q11" i="8"/>
  <c r="R11" i="8"/>
  <c r="L11" i="8"/>
  <c r="M10" i="8"/>
  <c r="N10" i="8"/>
  <c r="O10" i="8"/>
  <c r="P10" i="8"/>
  <c r="Q10" i="8"/>
  <c r="R10" i="8"/>
  <c r="L10" i="8"/>
  <c r="L9" i="8"/>
  <c r="M9" i="8"/>
  <c r="N9" i="8"/>
  <c r="O9" i="8"/>
  <c r="P9" i="8"/>
  <c r="Q9" i="8"/>
  <c r="R9" i="8"/>
  <c r="M8" i="8"/>
  <c r="N8" i="8"/>
  <c r="O8" i="8"/>
  <c r="P8" i="8"/>
  <c r="Q8" i="8"/>
  <c r="R8" i="8"/>
  <c r="L8" i="8"/>
  <c r="M11" i="7"/>
  <c r="N11" i="7"/>
  <c r="O11" i="7"/>
  <c r="P11" i="7"/>
  <c r="Q11" i="7"/>
  <c r="R11" i="7"/>
  <c r="S11" i="7"/>
  <c r="T11" i="7"/>
  <c r="U11" i="7"/>
  <c r="V11" i="7"/>
  <c r="W11" i="7"/>
  <c r="L11" i="7"/>
  <c r="W10" i="7"/>
  <c r="W8" i="7"/>
  <c r="M10" i="7"/>
  <c r="N10" i="7"/>
  <c r="O10" i="7"/>
  <c r="P10" i="7"/>
  <c r="Q10" i="7"/>
  <c r="R10" i="7"/>
  <c r="S10" i="7"/>
  <c r="T10" i="7"/>
  <c r="U10" i="7"/>
  <c r="V10" i="7"/>
  <c r="M9" i="7"/>
  <c r="N9" i="7"/>
  <c r="O9" i="7"/>
  <c r="P9" i="7"/>
  <c r="Q9" i="7"/>
  <c r="R9" i="7"/>
  <c r="S9" i="7"/>
  <c r="T9" i="7"/>
  <c r="U9" i="7"/>
  <c r="V9" i="7"/>
  <c r="W9" i="7"/>
  <c r="L9" i="7"/>
  <c r="M8" i="7"/>
  <c r="N8" i="7"/>
  <c r="O8" i="7"/>
  <c r="P8" i="7"/>
  <c r="Q8" i="7"/>
  <c r="R8" i="7"/>
  <c r="S8" i="7"/>
  <c r="T8" i="7"/>
  <c r="U8" i="7"/>
  <c r="V8" i="7"/>
  <c r="L8" i="7"/>
  <c r="H23" i="6"/>
  <c r="G23" i="6"/>
  <c r="F23" i="6"/>
  <c r="E23" i="6"/>
  <c r="D23" i="6"/>
  <c r="C23" i="6"/>
  <c r="H22" i="6"/>
  <c r="G22" i="6"/>
  <c r="F22" i="6"/>
  <c r="E22" i="6"/>
  <c r="D22" i="6"/>
  <c r="C22" i="6"/>
  <c r="D11" i="6"/>
  <c r="E11" i="6"/>
  <c r="F11" i="6"/>
  <c r="G11" i="6"/>
  <c r="H11" i="6"/>
  <c r="C11" i="6"/>
  <c r="D10" i="6"/>
  <c r="E10" i="6"/>
  <c r="F10" i="6"/>
  <c r="G10" i="6"/>
  <c r="H10" i="6"/>
  <c r="C10" i="6"/>
  <c r="H20" i="6"/>
  <c r="H21" i="6"/>
  <c r="G21" i="6"/>
  <c r="F21" i="6"/>
  <c r="E21" i="6"/>
  <c r="D21" i="6"/>
  <c r="C21" i="6"/>
  <c r="G20" i="6"/>
  <c r="F20" i="6"/>
  <c r="E20" i="6"/>
  <c r="D20" i="6"/>
  <c r="C20" i="6"/>
  <c r="D9" i="6"/>
  <c r="E9" i="6"/>
  <c r="F9" i="6"/>
  <c r="G9" i="6"/>
  <c r="H9" i="6"/>
  <c r="C9" i="6"/>
  <c r="D8" i="6"/>
  <c r="E8" i="6"/>
  <c r="F8" i="6"/>
  <c r="G8" i="6"/>
  <c r="H8" i="6"/>
  <c r="C8" i="6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L19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M9" i="1"/>
  <c r="N9" i="1"/>
  <c r="O9" i="1"/>
  <c r="P9" i="1"/>
  <c r="Q9" i="1"/>
  <c r="R9" i="1"/>
  <c r="S9" i="1"/>
  <c r="L9" i="1"/>
  <c r="M8" i="1"/>
  <c r="N8" i="1"/>
  <c r="O8" i="1"/>
  <c r="P8" i="1"/>
  <c r="Q8" i="1"/>
  <c r="R8" i="1"/>
  <c r="S8" i="1"/>
  <c r="L8" i="1"/>
  <c r="H8" i="2"/>
  <c r="H9" i="2"/>
  <c r="H10" i="2"/>
  <c r="H11" i="2"/>
  <c r="H20" i="2"/>
  <c r="H21" i="2"/>
  <c r="H22" i="2"/>
  <c r="H23" i="2"/>
  <c r="G20" i="2"/>
  <c r="G21" i="2"/>
  <c r="G22" i="2"/>
  <c r="G23" i="2"/>
  <c r="C20" i="2"/>
  <c r="D20" i="2"/>
  <c r="E20" i="2"/>
  <c r="C21" i="2"/>
  <c r="D21" i="2"/>
  <c r="E21" i="2"/>
  <c r="C22" i="2"/>
  <c r="D22" i="2"/>
  <c r="E22" i="2"/>
  <c r="C23" i="2"/>
  <c r="D23" i="2"/>
  <c r="E23" i="2"/>
  <c r="D11" i="2"/>
  <c r="E11" i="2"/>
  <c r="F11" i="2"/>
  <c r="G11" i="2"/>
  <c r="D10" i="2"/>
  <c r="E10" i="2"/>
  <c r="F10" i="2"/>
  <c r="G10" i="2"/>
  <c r="C11" i="2"/>
  <c r="D9" i="2"/>
  <c r="E9" i="2"/>
  <c r="F9" i="2"/>
  <c r="G9" i="2"/>
  <c r="D8" i="2"/>
  <c r="E8" i="2"/>
  <c r="F8" i="2"/>
  <c r="G8" i="2"/>
  <c r="C9" i="2"/>
  <c r="C8" i="2"/>
  <c r="F20" i="2"/>
  <c r="F23" i="2"/>
  <c r="F22" i="2"/>
  <c r="F21" i="2"/>
  <c r="P41" i="1"/>
  <c r="O41" i="1"/>
  <c r="N41" i="1"/>
  <c r="M41" i="1"/>
  <c r="L41" i="1"/>
  <c r="G41" i="1"/>
  <c r="H41" i="1"/>
  <c r="I41" i="1"/>
  <c r="C41" i="1"/>
  <c r="K41" i="1"/>
  <c r="J41" i="1"/>
  <c r="E41" i="1"/>
  <c r="F41" i="1"/>
  <c r="D41" i="1"/>
</calcChain>
</file>

<file path=xl/comments1.xml><?xml version="1.0" encoding="utf-8"?>
<comments xmlns="http://schemas.openxmlformats.org/spreadsheetml/2006/main">
  <authors>
    <author>John Davidson</author>
    <author>Heather Dailey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Filter Failure - Don't Use Data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Are these the correct values to use. Should I choose the lower values from the replicates?
</t>
        </r>
      </text>
    </comment>
    <comment ref="AB24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Did we also have a problem with RAS 6? When was that?</t>
        </r>
      </text>
    </comment>
    <comment ref="AK24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Filter Failure</t>
        </r>
      </text>
    </comment>
    <comment ref="AJ28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Wrong feed - difference shows substantially in phosphorous</t>
        </r>
      </text>
    </comment>
    <comment ref="AB29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Filter failure on May 20th system flushed!! To combat this we have avoided additional flushing to control nitrate.
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Another drum filter failure flushed system</t>
        </r>
      </text>
    </comment>
    <comment ref="Q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March 5, 2014 pH</t>
        </r>
      </text>
    </comment>
    <comment ref="R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March 12, 2014 pH</t>
        </r>
      </text>
    </comment>
    <comment ref="S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March 19, 2014 pH</t>
        </r>
      </text>
    </comment>
    <comment ref="T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March 26, 2014 pH</t>
        </r>
      </text>
    </comment>
    <comment ref="U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April 2, 2014 pH</t>
        </r>
      </text>
    </comment>
    <comment ref="V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April 9, 2014 pH
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April 16, 2014 pH</t>
        </r>
      </text>
    </comment>
    <comment ref="Y35" authorId="1">
      <text>
        <r>
          <rPr>
            <b/>
            <sz val="9"/>
            <color indexed="81"/>
            <rFont val="Tahoma"/>
            <family val="2"/>
          </rPr>
          <t>Heather Dailey:</t>
        </r>
        <r>
          <rPr>
            <sz val="9"/>
            <color indexed="81"/>
            <rFont val="Tahoma"/>
            <family val="2"/>
          </rPr>
          <t xml:space="preserve">
May 7, 2014 pH</t>
        </r>
      </text>
    </comment>
  </commentList>
</comments>
</file>

<file path=xl/comments2.xml><?xml version="1.0" encoding="utf-8"?>
<comments xmlns="http://schemas.openxmlformats.org/spreadsheetml/2006/main">
  <authors>
    <author>John Davidson</author>
  </authors>
  <commentList>
    <comment ref="W1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These values were generated by REIC lab using TKN analysis, different technique than our typical TN analysis.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These values were derived at REIC through TKN analysis, different from methods used in our lab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should be excluded due to drum filter problem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Selected the higher value which matched a little more closely with the nitrate data.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 xml:space="preserve">John Davidson
Selected the lower value. Other value with 1:10 dilution was 126 which seems way off
</t>
        </r>
      </text>
    </comment>
    <comment ref="AA6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Realized wrong feed was included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Reduced concentration due to drum failure and unexpected flushing. Do not use data for mean</t>
        </r>
      </text>
    </comment>
    <comment ref="W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Should be excluded from mean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should be excluded from mean due to drum filter problem</t>
        </r>
      </text>
    </comment>
    <comment ref="AC14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failure -float switch</t>
        </r>
      </text>
    </comment>
    <comment ref="AA18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Wrong feed was added on 7/21/14, thus this is invalid data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This system was diluted due to a drum filter failure. Data should be excluded from the mean.</t>
        </r>
      </text>
    </comment>
    <comment ref="W19" authorId="0">
      <text>
        <r>
          <rPr>
            <sz val="9"/>
            <color indexed="81"/>
            <rFont val="Tahoma"/>
            <family val="2"/>
          </rPr>
          <t xml:space="preserve">Result was 0.92 The system had flushed due to drum filter failure, invalid data for inclusion with mean
</t>
        </r>
      </text>
    </comment>
    <comment ref="X19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filter failure</t>
        </r>
      </text>
    </comment>
  </commentList>
</comments>
</file>

<file path=xl/comments3.xml><?xml version="1.0" encoding="utf-8"?>
<comments xmlns="http://schemas.openxmlformats.org/spreadsheetml/2006/main">
  <authors>
    <author>John Davidson</author>
  </authors>
  <commentList>
    <comment ref="O1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Ask Steve if BOD should be excluded for RAS 1 and 6 due to drum problems. It doesn't appear to be impacted.</t>
        </r>
      </text>
    </comment>
  </commentList>
</comments>
</file>

<file path=xl/comments4.xml><?xml version="1.0" encoding="utf-8"?>
<comments xmlns="http://schemas.openxmlformats.org/spreadsheetml/2006/main">
  <authors>
    <author>John Davidson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Exclude from mean…System flushed due to drum failure…Very interesting that HBT increased with more makeup water</t>
        </r>
      </text>
    </comment>
  </commentList>
</comments>
</file>

<file path=xl/comments5.xml><?xml version="1.0" encoding="utf-8"?>
<comments xmlns="http://schemas.openxmlformats.org/spreadsheetml/2006/main">
  <authors>
    <author>John Davidson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Failure</t>
        </r>
      </text>
    </comment>
    <comment ref="Y6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Incorrect feed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Reduced water color due to drum filter failure. Do not include data in mean.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drum filter failure flushed system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Increased UV transmittance due to extra flushing associated with drum filter failure</t>
        </r>
      </text>
    </comment>
  </commentList>
</comments>
</file>

<file path=xl/comments6.xml><?xml version="1.0" encoding="utf-8"?>
<comments xmlns="http://schemas.openxmlformats.org/spreadsheetml/2006/main">
  <authors>
    <author>John Davidson</author>
  </authors>
  <commentList>
    <comment ref="R8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reduced TSS due to drum filter failure, do not include data in mean</t>
        </r>
      </text>
    </comment>
  </commentList>
</comments>
</file>

<file path=xl/comments7.xml><?xml version="1.0" encoding="utf-8"?>
<comments xmlns="http://schemas.openxmlformats.org/spreadsheetml/2006/main">
  <authors>
    <author>John Davidson</author>
  </authors>
  <commentList>
    <comment ref="BW1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Began to flush the system on 9/26/14 to dilute out hormones and other accumulated constituents</t>
        </r>
      </text>
    </comment>
  </commentList>
</comments>
</file>

<file path=xl/comments8.xml><?xml version="1.0" encoding="utf-8"?>
<comments xmlns="http://schemas.openxmlformats.org/spreadsheetml/2006/main">
  <authors>
    <author>John Davidson</author>
  </authors>
  <commentList>
    <comment ref="AB7" authorId="0">
      <text>
        <r>
          <rPr>
            <b/>
            <sz val="9"/>
            <color indexed="81"/>
            <rFont val="Tahoma"/>
            <family val="2"/>
          </rPr>
          <t>John Davidson:</t>
        </r>
        <r>
          <rPr>
            <sz val="9"/>
            <color indexed="81"/>
            <rFont val="Tahoma"/>
            <family val="2"/>
          </rPr>
          <t xml:space="preserve">
System had flushed exclude data from mean</t>
        </r>
      </text>
    </comment>
  </commentList>
</comments>
</file>

<file path=xl/sharedStrings.xml><?xml version="1.0" encoding="utf-8"?>
<sst xmlns="http://schemas.openxmlformats.org/spreadsheetml/2006/main" count="635" uniqueCount="38">
  <si>
    <t>RAS 1</t>
  </si>
  <si>
    <t>Alkalinity (mg/L)</t>
  </si>
  <si>
    <t>RAS 2</t>
  </si>
  <si>
    <t>RAS 3</t>
  </si>
  <si>
    <t>RAS 4</t>
  </si>
  <si>
    <t>RAS 5</t>
  </si>
  <si>
    <t>RAS 6</t>
  </si>
  <si>
    <t>Grand Mean</t>
  </si>
  <si>
    <t>-</t>
  </si>
  <si>
    <t>CO2 (mg/L)</t>
  </si>
  <si>
    <t>TAN (mg/L)</t>
  </si>
  <si>
    <t>Nitrite-N (mg/L)</t>
  </si>
  <si>
    <t>Nitrate-N (mg/L)</t>
  </si>
  <si>
    <t>pH</t>
  </si>
  <si>
    <t xml:space="preserve">True Color </t>
  </si>
  <si>
    <t>UV Transmittance</t>
  </si>
  <si>
    <t xml:space="preserve">Total Nitrogen </t>
  </si>
  <si>
    <t xml:space="preserve">Total Phosphorus </t>
  </si>
  <si>
    <t>SE</t>
  </si>
  <si>
    <t>T. Suspended Solids</t>
  </si>
  <si>
    <t>Diet 1</t>
  </si>
  <si>
    <t>Diet 2</t>
  </si>
  <si>
    <t>SE Diet 1</t>
  </si>
  <si>
    <t>SE Diet 2</t>
  </si>
  <si>
    <t>Mean</t>
  </si>
  <si>
    <t>Means</t>
  </si>
  <si>
    <t>Average</t>
  </si>
  <si>
    <t>Grand Means</t>
  </si>
  <si>
    <t>FM</t>
  </si>
  <si>
    <t>FMF</t>
  </si>
  <si>
    <t>SE FM</t>
  </si>
  <si>
    <t>SE FMF</t>
  </si>
  <si>
    <t>Salmon Diet 1 (FM)</t>
  </si>
  <si>
    <t>Salmon Diet 2 (FMF)</t>
  </si>
  <si>
    <t>Fish Meal Free</t>
  </si>
  <si>
    <t xml:space="preserve">Fish Meal </t>
  </si>
  <si>
    <t>Fish Meal</t>
  </si>
  <si>
    <t>ttests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</si>
</sst>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4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93963254593"/>
          <c:y val="0.0652894429862934"/>
          <c:w val="0.848483158355205"/>
          <c:h val="0.76780475357247"/>
        </c:manualLayout>
      </c:layout>
      <c:lineChart>
        <c:grouping val="standard"/>
        <c:varyColors val="0"/>
        <c:ser>
          <c:idx val="0"/>
          <c:order val="0"/>
          <c:tx>
            <c:strRef>
              <c:f>'TAN, NO2N, NO3N, pH'!$B$30</c:f>
              <c:strCache>
                <c:ptCount val="1"/>
                <c:pt idx="0">
                  <c:v>Salmon Diet 1 (FM)</c:v>
                </c:pt>
              </c:strCache>
            </c:strRef>
          </c:tx>
          <c:marker>
            <c:symbol val="none"/>
          </c:marker>
          <c:cat>
            <c:numRef>
              <c:f>'TAN, NO2N, NO3N, pH'!$L$1:$AA$1</c:f>
              <c:numCache>
                <c:formatCode>m/d/yy</c:formatCode>
                <c:ptCount val="16"/>
                <c:pt idx="0">
                  <c:v>41670.0</c:v>
                </c:pt>
                <c:pt idx="1">
                  <c:v>41676.0</c:v>
                </c:pt>
                <c:pt idx="2">
                  <c:v>41681.0</c:v>
                </c:pt>
                <c:pt idx="3">
                  <c:v>41688.0</c:v>
                </c:pt>
                <c:pt idx="4">
                  <c:v>41694.0</c:v>
                </c:pt>
                <c:pt idx="5">
                  <c:v>41702.0</c:v>
                </c:pt>
                <c:pt idx="6" formatCode="m/d/yy;@">
                  <c:v>41709.0</c:v>
                </c:pt>
                <c:pt idx="7" formatCode="m/d/yy;@">
                  <c:v>41716.0</c:v>
                </c:pt>
                <c:pt idx="8">
                  <c:v>41723.0</c:v>
                </c:pt>
                <c:pt idx="9">
                  <c:v>41730.0</c:v>
                </c:pt>
                <c:pt idx="10">
                  <c:v>41737.0</c:v>
                </c:pt>
                <c:pt idx="11">
                  <c:v>41744.0</c:v>
                </c:pt>
                <c:pt idx="12">
                  <c:v>41758.0</c:v>
                </c:pt>
                <c:pt idx="13">
                  <c:v>41765.0</c:v>
                </c:pt>
                <c:pt idx="14">
                  <c:v>41771.0</c:v>
                </c:pt>
                <c:pt idx="15">
                  <c:v>41778.0</c:v>
                </c:pt>
              </c:numCache>
            </c:numRef>
          </c:cat>
          <c:val>
            <c:numRef>
              <c:f>'TAN, NO2N, NO3N, pH'!$L$30:$AA$30</c:f>
              <c:numCache>
                <c:formatCode>0</c:formatCode>
                <c:ptCount val="16"/>
                <c:pt idx="0">
                  <c:v>10.5</c:v>
                </c:pt>
                <c:pt idx="1">
                  <c:v>17.16666666666667</c:v>
                </c:pt>
                <c:pt idx="2">
                  <c:v>11.33333333333333</c:v>
                </c:pt>
                <c:pt idx="3">
                  <c:v>8.666666666666665</c:v>
                </c:pt>
                <c:pt idx="4">
                  <c:v>10.66666666666667</c:v>
                </c:pt>
                <c:pt idx="5">
                  <c:v>40.66666666666666</c:v>
                </c:pt>
                <c:pt idx="6">
                  <c:v>53.0</c:v>
                </c:pt>
                <c:pt idx="7">
                  <c:v>58.33333333333334</c:v>
                </c:pt>
                <c:pt idx="8">
                  <c:v>63.33333333333334</c:v>
                </c:pt>
                <c:pt idx="9">
                  <c:v>70.0</c:v>
                </c:pt>
                <c:pt idx="10">
                  <c:v>83.33333333333333</c:v>
                </c:pt>
                <c:pt idx="11">
                  <c:v>73.60000000000001</c:v>
                </c:pt>
                <c:pt idx="12">
                  <c:v>67.33333333333333</c:v>
                </c:pt>
                <c:pt idx="13">
                  <c:v>61.33333333333334</c:v>
                </c:pt>
                <c:pt idx="14">
                  <c:v>60.66666666666666</c:v>
                </c:pt>
                <c:pt idx="15">
                  <c:v>64.0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'TAN, NO2N, NO3N, pH'!$B$31</c:f>
              <c:strCache>
                <c:ptCount val="1"/>
                <c:pt idx="0">
                  <c:v>Salmon Diet 2 (FMF)</c:v>
                </c:pt>
              </c:strCache>
            </c:strRef>
          </c:tx>
          <c:marker>
            <c:symbol val="none"/>
          </c:marker>
          <c:cat>
            <c:numRef>
              <c:f>'TAN, NO2N, NO3N, pH'!$L$1:$AA$1</c:f>
              <c:numCache>
                <c:formatCode>m/d/yy</c:formatCode>
                <c:ptCount val="16"/>
                <c:pt idx="0">
                  <c:v>41670.0</c:v>
                </c:pt>
                <c:pt idx="1">
                  <c:v>41676.0</c:v>
                </c:pt>
                <c:pt idx="2">
                  <c:v>41681.0</c:v>
                </c:pt>
                <c:pt idx="3">
                  <c:v>41688.0</c:v>
                </c:pt>
                <c:pt idx="4">
                  <c:v>41694.0</c:v>
                </c:pt>
                <c:pt idx="5">
                  <c:v>41702.0</c:v>
                </c:pt>
                <c:pt idx="6" formatCode="m/d/yy;@">
                  <c:v>41709.0</c:v>
                </c:pt>
                <c:pt idx="7" formatCode="m/d/yy;@">
                  <c:v>41716.0</c:v>
                </c:pt>
                <c:pt idx="8">
                  <c:v>41723.0</c:v>
                </c:pt>
                <c:pt idx="9">
                  <c:v>41730.0</c:v>
                </c:pt>
                <c:pt idx="10">
                  <c:v>41737.0</c:v>
                </c:pt>
                <c:pt idx="11">
                  <c:v>41744.0</c:v>
                </c:pt>
                <c:pt idx="12">
                  <c:v>41758.0</c:v>
                </c:pt>
                <c:pt idx="13">
                  <c:v>41765.0</c:v>
                </c:pt>
                <c:pt idx="14">
                  <c:v>41771.0</c:v>
                </c:pt>
                <c:pt idx="15">
                  <c:v>41778.0</c:v>
                </c:pt>
              </c:numCache>
            </c:numRef>
          </c:cat>
          <c:val>
            <c:numRef>
              <c:f>'TAN, NO2N, NO3N, pH'!$L$31:$AA$31</c:f>
              <c:numCache>
                <c:formatCode>0</c:formatCode>
                <c:ptCount val="16"/>
                <c:pt idx="0">
                  <c:v>11.16666666666667</c:v>
                </c:pt>
                <c:pt idx="1">
                  <c:v>18.5</c:v>
                </c:pt>
                <c:pt idx="2">
                  <c:v>14.5</c:v>
                </c:pt>
                <c:pt idx="3">
                  <c:v>10.33333333333333</c:v>
                </c:pt>
                <c:pt idx="4">
                  <c:v>12.66666666666667</c:v>
                </c:pt>
                <c:pt idx="5">
                  <c:v>47.0</c:v>
                </c:pt>
                <c:pt idx="6">
                  <c:v>68.16666666666667</c:v>
                </c:pt>
                <c:pt idx="7">
                  <c:v>84.16666666666667</c:v>
                </c:pt>
                <c:pt idx="8">
                  <c:v>96.66666666666667</c:v>
                </c:pt>
                <c:pt idx="9">
                  <c:v>91.66666666666667</c:v>
                </c:pt>
                <c:pt idx="10">
                  <c:v>105.0</c:v>
                </c:pt>
                <c:pt idx="11">
                  <c:v>86.26666666666666</c:v>
                </c:pt>
                <c:pt idx="12">
                  <c:v>70.66666666666667</c:v>
                </c:pt>
                <c:pt idx="13">
                  <c:v>62.0</c:v>
                </c:pt>
                <c:pt idx="14">
                  <c:v>64.66666666666667</c:v>
                </c:pt>
                <c:pt idx="15">
                  <c:v>66.66666666666667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853560"/>
        <c:axId val="2108847720"/>
      </c:lineChart>
      <c:dateAx>
        <c:axId val="2108853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  <a:r>
                  <a:rPr lang="en-US" baseline="0"/>
                  <a:t> of Study</a:t>
                </a:r>
                <a:endParaRPr lang="en-US"/>
              </a:p>
            </c:rich>
          </c:tx>
          <c:layout/>
          <c:overlay val="0"/>
        </c:title>
        <c:numFmt formatCode="mm/dd/yy;@" sourceLinked="0"/>
        <c:majorTickMark val="out"/>
        <c:minorTickMark val="none"/>
        <c:tickLblPos val="nextTo"/>
        <c:crossAx val="2108847720"/>
        <c:crosses val="autoZero"/>
        <c:auto val="1"/>
        <c:lblOffset val="100"/>
        <c:baseTimeUnit val="days"/>
        <c:majorUnit val="15.0"/>
        <c:majorTimeUnit val="days"/>
      </c:dateAx>
      <c:valAx>
        <c:axId val="2108847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Nitrate</a:t>
                </a:r>
                <a:r>
                  <a:rPr lang="en-US" baseline="0"/>
                  <a:t> nitrogen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108853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288823272091"/>
          <c:y val="0.110727252843395"/>
          <c:w val="0.240445100612423"/>
          <c:h val="0.16743438320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'CO2'!$L$8:$AI$8</c:f>
              <c:numCache>
                <c:formatCode>0.0</c:formatCode>
                <c:ptCount val="24"/>
                <c:pt idx="0">
                  <c:v>1.333333333333333</c:v>
                </c:pt>
                <c:pt idx="1">
                  <c:v>1.0</c:v>
                </c:pt>
                <c:pt idx="2">
                  <c:v>0.0</c:v>
                </c:pt>
                <c:pt idx="3">
                  <c:v>2.5</c:v>
                </c:pt>
                <c:pt idx="4">
                  <c:v>2.5</c:v>
                </c:pt>
                <c:pt idx="5">
                  <c:v>3.666666666666666</c:v>
                </c:pt>
                <c:pt idx="6">
                  <c:v>3.5</c:v>
                </c:pt>
                <c:pt idx="7">
                  <c:v>0.5</c:v>
                </c:pt>
                <c:pt idx="8">
                  <c:v>3.333333333333333</c:v>
                </c:pt>
                <c:pt idx="9">
                  <c:v>4.166666666666667</c:v>
                </c:pt>
                <c:pt idx="10">
                  <c:v>2.833333333333333</c:v>
                </c:pt>
                <c:pt idx="11">
                  <c:v>4.5</c:v>
                </c:pt>
                <c:pt idx="12">
                  <c:v>5.0</c:v>
                </c:pt>
                <c:pt idx="13">
                  <c:v>5.166666666666667</c:v>
                </c:pt>
                <c:pt idx="14">
                  <c:v>4.5</c:v>
                </c:pt>
                <c:pt idx="15">
                  <c:v>2.766666666666667</c:v>
                </c:pt>
                <c:pt idx="16">
                  <c:v>2.666666666666666</c:v>
                </c:pt>
                <c:pt idx="17">
                  <c:v>3.666666666666666</c:v>
                </c:pt>
                <c:pt idx="18">
                  <c:v>3.833333333333333</c:v>
                </c:pt>
                <c:pt idx="19">
                  <c:v>3.666666666666666</c:v>
                </c:pt>
                <c:pt idx="20">
                  <c:v>4.0</c:v>
                </c:pt>
                <c:pt idx="21">
                  <c:v>4.833333333333332</c:v>
                </c:pt>
                <c:pt idx="22">
                  <c:v>5.166666666666667</c:v>
                </c:pt>
                <c:pt idx="23">
                  <c:v>2.833333333333333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'CO2'!$L$9:$AI$9</c:f>
              <c:numCache>
                <c:formatCode>0.0</c:formatCode>
                <c:ptCount val="24"/>
                <c:pt idx="0">
                  <c:v>0.833333333333333</c:v>
                </c:pt>
                <c:pt idx="1">
                  <c:v>0.75</c:v>
                </c:pt>
                <c:pt idx="2">
                  <c:v>0.166666666666667</c:v>
                </c:pt>
                <c:pt idx="3">
                  <c:v>1.666666666666667</c:v>
                </c:pt>
                <c:pt idx="4">
                  <c:v>3.166666666666666</c:v>
                </c:pt>
                <c:pt idx="5">
                  <c:v>4.5</c:v>
                </c:pt>
                <c:pt idx="6">
                  <c:v>4.166666666666667</c:v>
                </c:pt>
                <c:pt idx="7">
                  <c:v>2.0</c:v>
                </c:pt>
                <c:pt idx="8">
                  <c:v>3.0</c:v>
                </c:pt>
                <c:pt idx="9">
                  <c:v>4.666666666666667</c:v>
                </c:pt>
                <c:pt idx="10">
                  <c:v>3.0</c:v>
                </c:pt>
                <c:pt idx="11">
                  <c:v>5.0</c:v>
                </c:pt>
                <c:pt idx="12">
                  <c:v>5.166666666666667</c:v>
                </c:pt>
                <c:pt idx="13">
                  <c:v>4.5</c:v>
                </c:pt>
                <c:pt idx="14">
                  <c:v>6.0</c:v>
                </c:pt>
                <c:pt idx="15">
                  <c:v>2.5</c:v>
                </c:pt>
                <c:pt idx="16">
                  <c:v>3.0</c:v>
                </c:pt>
                <c:pt idx="17">
                  <c:v>4.75</c:v>
                </c:pt>
                <c:pt idx="18">
                  <c:v>4.25</c:v>
                </c:pt>
                <c:pt idx="19">
                  <c:v>4.0</c:v>
                </c:pt>
                <c:pt idx="20">
                  <c:v>3.75</c:v>
                </c:pt>
                <c:pt idx="21">
                  <c:v>4.0</c:v>
                </c:pt>
                <c:pt idx="22">
                  <c:v>5.25</c:v>
                </c:pt>
                <c:pt idx="23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66216"/>
        <c:axId val="2118844136"/>
      </c:lineChart>
      <c:catAx>
        <c:axId val="2118866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844136"/>
        <c:crosses val="autoZero"/>
        <c:auto val="1"/>
        <c:lblAlgn val="ctr"/>
        <c:lblOffset val="100"/>
        <c:noMultiLvlLbl val="0"/>
      </c:catAx>
      <c:valAx>
        <c:axId val="2118844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18866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'TAN, NO2N, NO3N, pH'!$L$30:$AR$30</c:f>
              <c:numCache>
                <c:formatCode>0</c:formatCode>
                <c:ptCount val="33"/>
                <c:pt idx="0">
                  <c:v>10.5</c:v>
                </c:pt>
                <c:pt idx="1">
                  <c:v>17.16666666666667</c:v>
                </c:pt>
                <c:pt idx="2">
                  <c:v>11.33333333333333</c:v>
                </c:pt>
                <c:pt idx="3">
                  <c:v>8.666666666666665</c:v>
                </c:pt>
                <c:pt idx="4">
                  <c:v>10.66666666666667</c:v>
                </c:pt>
                <c:pt idx="5">
                  <c:v>40.66666666666666</c:v>
                </c:pt>
                <c:pt idx="6">
                  <c:v>53.0</c:v>
                </c:pt>
                <c:pt idx="7">
                  <c:v>58.33333333333334</c:v>
                </c:pt>
                <c:pt idx="8">
                  <c:v>63.33333333333334</c:v>
                </c:pt>
                <c:pt idx="9">
                  <c:v>70.0</c:v>
                </c:pt>
                <c:pt idx="10">
                  <c:v>83.33333333333333</c:v>
                </c:pt>
                <c:pt idx="11">
                  <c:v>73.60000000000001</c:v>
                </c:pt>
                <c:pt idx="12">
                  <c:v>67.33333333333333</c:v>
                </c:pt>
                <c:pt idx="13">
                  <c:v>61.33333333333334</c:v>
                </c:pt>
                <c:pt idx="14">
                  <c:v>60.66666666666666</c:v>
                </c:pt>
                <c:pt idx="15">
                  <c:v>64.0</c:v>
                </c:pt>
                <c:pt idx="16">
                  <c:v>50.66666666666666</c:v>
                </c:pt>
                <c:pt idx="17">
                  <c:v>56.0</c:v>
                </c:pt>
                <c:pt idx="18">
                  <c:v>62.66666666666666</c:v>
                </c:pt>
                <c:pt idx="19">
                  <c:v>63.33333333333334</c:v>
                </c:pt>
                <c:pt idx="20">
                  <c:v>72.66666666666667</c:v>
                </c:pt>
                <c:pt idx="21">
                  <c:v>79.33333333333333</c:v>
                </c:pt>
                <c:pt idx="22">
                  <c:v>68.0</c:v>
                </c:pt>
                <c:pt idx="23">
                  <c:v>60.0</c:v>
                </c:pt>
                <c:pt idx="24">
                  <c:v>56.66666666666666</c:v>
                </c:pt>
                <c:pt idx="25">
                  <c:v>49.33333333333334</c:v>
                </c:pt>
                <c:pt idx="26">
                  <c:v>51.16666666666666</c:v>
                </c:pt>
                <c:pt idx="27">
                  <c:v>55.33333333333334</c:v>
                </c:pt>
                <c:pt idx="28">
                  <c:v>49.83333333333334</c:v>
                </c:pt>
                <c:pt idx="29">
                  <c:v>46.83333333333334</c:v>
                </c:pt>
                <c:pt idx="30">
                  <c:v>66.5</c:v>
                </c:pt>
                <c:pt idx="31">
                  <c:v>59.83333333333334</c:v>
                </c:pt>
                <c:pt idx="32">
                  <c:v>12.66666666666667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'TAN, NO2N, NO3N, pH'!$L$31:$AR$31</c:f>
              <c:numCache>
                <c:formatCode>0</c:formatCode>
                <c:ptCount val="33"/>
                <c:pt idx="0">
                  <c:v>11.16666666666667</c:v>
                </c:pt>
                <c:pt idx="1">
                  <c:v>18.5</c:v>
                </c:pt>
                <c:pt idx="2">
                  <c:v>14.5</c:v>
                </c:pt>
                <c:pt idx="3">
                  <c:v>10.33333333333333</c:v>
                </c:pt>
                <c:pt idx="4">
                  <c:v>12.66666666666667</c:v>
                </c:pt>
                <c:pt idx="5">
                  <c:v>47.0</c:v>
                </c:pt>
                <c:pt idx="6">
                  <c:v>68.16666666666667</c:v>
                </c:pt>
                <c:pt idx="7">
                  <c:v>84.16666666666667</c:v>
                </c:pt>
                <c:pt idx="8">
                  <c:v>96.66666666666667</c:v>
                </c:pt>
                <c:pt idx="9">
                  <c:v>91.66666666666667</c:v>
                </c:pt>
                <c:pt idx="10">
                  <c:v>105.0</c:v>
                </c:pt>
                <c:pt idx="11">
                  <c:v>86.26666666666666</c:v>
                </c:pt>
                <c:pt idx="12">
                  <c:v>70.66666666666667</c:v>
                </c:pt>
                <c:pt idx="13">
                  <c:v>62.0</c:v>
                </c:pt>
                <c:pt idx="14">
                  <c:v>64.66666666666667</c:v>
                </c:pt>
                <c:pt idx="15">
                  <c:v>66.66666666666667</c:v>
                </c:pt>
                <c:pt idx="16">
                  <c:v>44.0</c:v>
                </c:pt>
                <c:pt idx="17">
                  <c:v>60.0</c:v>
                </c:pt>
                <c:pt idx="18">
                  <c:v>68.0</c:v>
                </c:pt>
                <c:pt idx="19">
                  <c:v>72.66666666666667</c:v>
                </c:pt>
                <c:pt idx="20">
                  <c:v>58.0</c:v>
                </c:pt>
                <c:pt idx="21">
                  <c:v>68.66666666666667</c:v>
                </c:pt>
                <c:pt idx="22">
                  <c:v>66.66666666666667</c:v>
                </c:pt>
                <c:pt idx="23">
                  <c:v>64.0</c:v>
                </c:pt>
                <c:pt idx="24">
                  <c:v>63.33333333333334</c:v>
                </c:pt>
                <c:pt idx="25">
                  <c:v>77.66666666666667</c:v>
                </c:pt>
                <c:pt idx="26">
                  <c:v>66.66666666666667</c:v>
                </c:pt>
                <c:pt idx="27">
                  <c:v>68.0</c:v>
                </c:pt>
                <c:pt idx="28">
                  <c:v>59.0</c:v>
                </c:pt>
                <c:pt idx="29">
                  <c:v>54.66666666666666</c:v>
                </c:pt>
                <c:pt idx="30">
                  <c:v>82.66666666666667</c:v>
                </c:pt>
                <c:pt idx="31">
                  <c:v>67.33333333333333</c:v>
                </c:pt>
                <c:pt idx="32">
                  <c:v>20.0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871288"/>
        <c:axId val="2111468024"/>
      </c:lineChart>
      <c:catAx>
        <c:axId val="2104871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1468024"/>
        <c:crosses val="autoZero"/>
        <c:auto val="1"/>
        <c:lblAlgn val="ctr"/>
        <c:lblOffset val="100"/>
        <c:noMultiLvlLbl val="0"/>
      </c:catAx>
      <c:valAx>
        <c:axId val="2111468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4871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15258242113"/>
          <c:y val="0.032719861968943"/>
          <c:w val="0.808712260765687"/>
          <c:h val="0.763175123942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Nitrogen and Phosphorous'!$B$8</c:f>
              <c:strCache>
                <c:ptCount val="1"/>
                <c:pt idx="0">
                  <c:v>Fish Meal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'Total Nitrogen and Phosphorous'!$C$10:$AC$10</c:f>
                <c:numCache>
                  <c:formatCode>General</c:formatCode>
                  <c:ptCount val="27"/>
                  <c:pt idx="0">
                    <c:v>0.714726054746379</c:v>
                  </c:pt>
                  <c:pt idx="1">
                    <c:v>0.317979733805648</c:v>
                  </c:pt>
                  <c:pt idx="2">
                    <c:v>0.578311719096582</c:v>
                  </c:pt>
                  <c:pt idx="3">
                    <c:v>1.991928155777156</c:v>
                  </c:pt>
                  <c:pt idx="4">
                    <c:v>1.450287327853806</c:v>
                  </c:pt>
                  <c:pt idx="5">
                    <c:v>2.465990898424223</c:v>
                  </c:pt>
                  <c:pt idx="6">
                    <c:v>3.417764051410091</c:v>
                  </c:pt>
                  <c:pt idx="7">
                    <c:v>4.39810565281617</c:v>
                  </c:pt>
                  <c:pt idx="8">
                    <c:v>0.611010092660779</c:v>
                  </c:pt>
                  <c:pt idx="9">
                    <c:v>3.796993612560753</c:v>
                  </c:pt>
                  <c:pt idx="10">
                    <c:v>5.430264982280092</c:v>
                  </c:pt>
                  <c:pt idx="11">
                    <c:v>2.659156090023884</c:v>
                  </c:pt>
                  <c:pt idx="12">
                    <c:v>1.53441990486452</c:v>
                  </c:pt>
                  <c:pt idx="13">
                    <c:v>1.311911243610295</c:v>
                  </c:pt>
                  <c:pt idx="14">
                    <c:v>1.400000000000001</c:v>
                  </c:pt>
                  <c:pt idx="15">
                    <c:v>1.100000000000001</c:v>
                  </c:pt>
                  <c:pt idx="16">
                    <c:v>0.75</c:v>
                  </c:pt>
                  <c:pt idx="17">
                    <c:v>2.333333333333333</c:v>
                  </c:pt>
                  <c:pt idx="18">
                    <c:v>2.6847304851284</c:v>
                  </c:pt>
                  <c:pt idx="19">
                    <c:v>3.958991173406568</c:v>
                  </c:pt>
                  <c:pt idx="20">
                    <c:v>4.370634444156185</c:v>
                  </c:pt>
                  <c:pt idx="21">
                    <c:v>7.688375063113838</c:v>
                  </c:pt>
                  <c:pt idx="22">
                    <c:v>1.970265069589481</c:v>
                  </c:pt>
                  <c:pt idx="23">
                    <c:v>2.10323824402066</c:v>
                  </c:pt>
                  <c:pt idx="24">
                    <c:v>0.25</c:v>
                  </c:pt>
                  <c:pt idx="25">
                    <c:v>2.283333333333334</c:v>
                  </c:pt>
                  <c:pt idx="26">
                    <c:v>0.0</c:v>
                  </c:pt>
                </c:numCache>
              </c:numRef>
            </c:plus>
            <c:minus>
              <c:numRef>
                <c:f>'Total Nitrogen and Phosphorous'!$C$10:$AC$10</c:f>
                <c:numCache>
                  <c:formatCode>General</c:formatCode>
                  <c:ptCount val="27"/>
                  <c:pt idx="0">
                    <c:v>0.714726054746379</c:v>
                  </c:pt>
                  <c:pt idx="1">
                    <c:v>0.317979733805648</c:v>
                  </c:pt>
                  <c:pt idx="2">
                    <c:v>0.578311719096582</c:v>
                  </c:pt>
                  <c:pt idx="3">
                    <c:v>1.991928155777156</c:v>
                  </c:pt>
                  <c:pt idx="4">
                    <c:v>1.450287327853806</c:v>
                  </c:pt>
                  <c:pt idx="5">
                    <c:v>2.465990898424223</c:v>
                  </c:pt>
                  <c:pt idx="6">
                    <c:v>3.417764051410091</c:v>
                  </c:pt>
                  <c:pt idx="7">
                    <c:v>4.39810565281617</c:v>
                  </c:pt>
                  <c:pt idx="8">
                    <c:v>0.611010092660779</c:v>
                  </c:pt>
                  <c:pt idx="9">
                    <c:v>3.796993612560753</c:v>
                  </c:pt>
                  <c:pt idx="10">
                    <c:v>5.430264982280092</c:v>
                  </c:pt>
                  <c:pt idx="11">
                    <c:v>2.659156090023884</c:v>
                  </c:pt>
                  <c:pt idx="12">
                    <c:v>1.53441990486452</c:v>
                  </c:pt>
                  <c:pt idx="13">
                    <c:v>1.311911243610295</c:v>
                  </c:pt>
                  <c:pt idx="14">
                    <c:v>1.400000000000001</c:v>
                  </c:pt>
                  <c:pt idx="15">
                    <c:v>1.100000000000001</c:v>
                  </c:pt>
                  <c:pt idx="16">
                    <c:v>0.75</c:v>
                  </c:pt>
                  <c:pt idx="17">
                    <c:v>2.333333333333333</c:v>
                  </c:pt>
                  <c:pt idx="18">
                    <c:v>2.6847304851284</c:v>
                  </c:pt>
                  <c:pt idx="19">
                    <c:v>3.958991173406568</c:v>
                  </c:pt>
                  <c:pt idx="20">
                    <c:v>4.370634444156185</c:v>
                  </c:pt>
                  <c:pt idx="21">
                    <c:v>7.688375063113838</c:v>
                  </c:pt>
                  <c:pt idx="22">
                    <c:v>1.970265069589481</c:v>
                  </c:pt>
                  <c:pt idx="23">
                    <c:v>2.10323824402066</c:v>
                  </c:pt>
                  <c:pt idx="24">
                    <c:v>0.25</c:v>
                  </c:pt>
                  <c:pt idx="25">
                    <c:v>2.283333333333334</c:v>
                  </c:pt>
                  <c:pt idx="26">
                    <c:v>0.0</c:v>
                  </c:pt>
                </c:numCache>
              </c:numRef>
            </c:minus>
          </c:errBars>
          <c:xVal>
            <c:numRef>
              <c:f>'Total Nitrogen and Phosphorous'!$C$1:$AC$1</c:f>
              <c:numCache>
                <c:formatCode>m/d/yy</c:formatCode>
                <c:ptCount val="27"/>
                <c:pt idx="0">
                  <c:v>41681.0</c:v>
                </c:pt>
                <c:pt idx="1">
                  <c:v>41688.0</c:v>
                </c:pt>
                <c:pt idx="2">
                  <c:v>41694.0</c:v>
                </c:pt>
                <c:pt idx="3">
                  <c:v>41702.0</c:v>
                </c:pt>
                <c:pt idx="4">
                  <c:v>41709.0</c:v>
                </c:pt>
                <c:pt idx="5" formatCode="m/d/yy;@">
                  <c:v>41715.0</c:v>
                </c:pt>
                <c:pt idx="6" formatCode="m/d/yy;@">
                  <c:v>41722.0</c:v>
                </c:pt>
                <c:pt idx="7" formatCode="m/d/yy;@">
                  <c:v>41729.0</c:v>
                </c:pt>
                <c:pt idx="8" formatCode="m/d/yy;@">
                  <c:v>41737.0</c:v>
                </c:pt>
                <c:pt idx="9" formatCode="m/d/yy;@">
                  <c:v>41747.0</c:v>
                </c:pt>
                <c:pt idx="10" formatCode="m/d/yy;@">
                  <c:v>41754.0</c:v>
                </c:pt>
                <c:pt idx="11">
                  <c:v>41757.0</c:v>
                </c:pt>
                <c:pt idx="12">
                  <c:v>41764.0</c:v>
                </c:pt>
                <c:pt idx="13">
                  <c:v>41771.0</c:v>
                </c:pt>
                <c:pt idx="14">
                  <c:v>41778.0</c:v>
                </c:pt>
                <c:pt idx="15">
                  <c:v>41787.0</c:v>
                </c:pt>
                <c:pt idx="16">
                  <c:v>41792.0</c:v>
                </c:pt>
                <c:pt idx="17">
                  <c:v>41799.0</c:v>
                </c:pt>
                <c:pt idx="18">
                  <c:v>41808.0</c:v>
                </c:pt>
                <c:pt idx="19">
                  <c:v>41813.0</c:v>
                </c:pt>
                <c:pt idx="20">
                  <c:v>41820.0</c:v>
                </c:pt>
                <c:pt idx="21">
                  <c:v>41827.0</c:v>
                </c:pt>
                <c:pt idx="22">
                  <c:v>41835.0</c:v>
                </c:pt>
                <c:pt idx="23">
                  <c:v>41841.0</c:v>
                </c:pt>
                <c:pt idx="24">
                  <c:v>41848.0</c:v>
                </c:pt>
                <c:pt idx="25">
                  <c:v>41857.0</c:v>
                </c:pt>
                <c:pt idx="26">
                  <c:v>41862.0</c:v>
                </c:pt>
              </c:numCache>
            </c:numRef>
          </c:xVal>
          <c:yVal>
            <c:numRef>
              <c:f>'Total Nitrogen and Phosphorous'!$C$8:$AC$8</c:f>
              <c:numCache>
                <c:formatCode>0.0</c:formatCode>
                <c:ptCount val="27"/>
                <c:pt idx="0">
                  <c:v>8.65</c:v>
                </c:pt>
                <c:pt idx="1">
                  <c:v>11.03333333333333</c:v>
                </c:pt>
                <c:pt idx="2">
                  <c:v>20.76666666666667</c:v>
                </c:pt>
                <c:pt idx="3">
                  <c:v>31.66666666666667</c:v>
                </c:pt>
                <c:pt idx="4">
                  <c:v>54.7</c:v>
                </c:pt>
                <c:pt idx="5">
                  <c:v>61.26666666666667</c:v>
                </c:pt>
                <c:pt idx="6">
                  <c:v>49.13333333333332</c:v>
                </c:pt>
                <c:pt idx="7">
                  <c:v>55.2</c:v>
                </c:pt>
                <c:pt idx="8">
                  <c:v>55.8</c:v>
                </c:pt>
                <c:pt idx="9">
                  <c:v>57.48888888888889</c:v>
                </c:pt>
                <c:pt idx="10">
                  <c:v>52.26666666666667</c:v>
                </c:pt>
                <c:pt idx="11">
                  <c:v>45.86666666666667</c:v>
                </c:pt>
                <c:pt idx="12">
                  <c:v>58.03333333333333</c:v>
                </c:pt>
                <c:pt idx="13">
                  <c:v>50.36666666666667</c:v>
                </c:pt>
                <c:pt idx="14">
                  <c:v>51.2</c:v>
                </c:pt>
                <c:pt idx="15">
                  <c:v>47.9</c:v>
                </c:pt>
                <c:pt idx="16">
                  <c:v>54.5</c:v>
                </c:pt>
                <c:pt idx="17">
                  <c:v>51.16666666666666</c:v>
                </c:pt>
                <c:pt idx="18">
                  <c:v>56.33333333333334</c:v>
                </c:pt>
                <c:pt idx="19">
                  <c:v>57.16666666666666</c:v>
                </c:pt>
                <c:pt idx="20">
                  <c:v>72.67766666666667</c:v>
                </c:pt>
                <c:pt idx="21">
                  <c:v>79.34333333333335</c:v>
                </c:pt>
                <c:pt idx="22">
                  <c:v>49.91666666666666</c:v>
                </c:pt>
                <c:pt idx="23">
                  <c:v>52.41666666666666</c:v>
                </c:pt>
                <c:pt idx="24">
                  <c:v>50.0</c:v>
                </c:pt>
                <c:pt idx="25">
                  <c:v>48.18333333333334</c:v>
                </c:pt>
                <c:pt idx="26">
                  <c:v>47.8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Nitrogen and Phosphorous'!$B$9</c:f>
              <c:strCache>
                <c:ptCount val="1"/>
                <c:pt idx="0">
                  <c:v>Fish Meal Free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'Total Nitrogen and Phosphorous'!$C$11:$AC$11</c:f>
                <c:numCache>
                  <c:formatCode>General</c:formatCode>
                  <c:ptCount val="27"/>
                  <c:pt idx="0">
                    <c:v>1.50249792013167</c:v>
                  </c:pt>
                  <c:pt idx="1">
                    <c:v>1.444914453446225</c:v>
                  </c:pt>
                  <c:pt idx="2">
                    <c:v>0.669161996662825</c:v>
                  </c:pt>
                  <c:pt idx="3">
                    <c:v>0.665832811847941</c:v>
                  </c:pt>
                  <c:pt idx="4">
                    <c:v>1.748650273147201</c:v>
                  </c:pt>
                  <c:pt idx="5">
                    <c:v>4.23057653018803</c:v>
                  </c:pt>
                  <c:pt idx="6">
                    <c:v>4.680574513644431</c:v>
                  </c:pt>
                  <c:pt idx="7">
                    <c:v>2.808518787150581</c:v>
                  </c:pt>
                  <c:pt idx="8">
                    <c:v>4.073218765437366</c:v>
                  </c:pt>
                  <c:pt idx="9">
                    <c:v>3.055919170283902</c:v>
                  </c:pt>
                  <c:pt idx="10">
                    <c:v>5.008770086336328</c:v>
                  </c:pt>
                  <c:pt idx="11">
                    <c:v>6.152596561163754</c:v>
                  </c:pt>
                  <c:pt idx="12">
                    <c:v>7.551232423327391</c:v>
                  </c:pt>
                  <c:pt idx="13">
                    <c:v>7.876759062795628</c:v>
                  </c:pt>
                  <c:pt idx="14">
                    <c:v>4.048182033676024</c:v>
                  </c:pt>
                  <c:pt idx="15">
                    <c:v>3.399999999999998</c:v>
                  </c:pt>
                  <c:pt idx="16">
                    <c:v>1.875</c:v>
                  </c:pt>
                  <c:pt idx="17">
                    <c:v>2.817356917396161</c:v>
                  </c:pt>
                  <c:pt idx="18">
                    <c:v>2.753202400258675</c:v>
                  </c:pt>
                  <c:pt idx="19">
                    <c:v>1.157703665787484</c:v>
                  </c:pt>
                  <c:pt idx="20">
                    <c:v>0.5</c:v>
                  </c:pt>
                  <c:pt idx="21">
                    <c:v>1.0</c:v>
                  </c:pt>
                  <c:pt idx="22">
                    <c:v>1.609433992985664</c:v>
                  </c:pt>
                  <c:pt idx="23">
                    <c:v>1.341123078285923</c:v>
                  </c:pt>
                  <c:pt idx="24">
                    <c:v>2.459392427228952</c:v>
                  </c:pt>
                  <c:pt idx="25">
                    <c:v>2.050865520387927</c:v>
                  </c:pt>
                  <c:pt idx="26">
                    <c:v>4.133736539473431</c:v>
                  </c:pt>
                </c:numCache>
              </c:numRef>
            </c:plus>
            <c:minus>
              <c:numRef>
                <c:f>'Total Nitrogen and Phosphorous'!$C$11:$AC$11</c:f>
                <c:numCache>
                  <c:formatCode>General</c:formatCode>
                  <c:ptCount val="27"/>
                  <c:pt idx="0">
                    <c:v>1.50249792013167</c:v>
                  </c:pt>
                  <c:pt idx="1">
                    <c:v>1.444914453446225</c:v>
                  </c:pt>
                  <c:pt idx="2">
                    <c:v>0.669161996662825</c:v>
                  </c:pt>
                  <c:pt idx="3">
                    <c:v>0.665832811847941</c:v>
                  </c:pt>
                  <c:pt idx="4">
                    <c:v>1.748650273147201</c:v>
                  </c:pt>
                  <c:pt idx="5">
                    <c:v>4.23057653018803</c:v>
                  </c:pt>
                  <c:pt idx="6">
                    <c:v>4.680574513644431</c:v>
                  </c:pt>
                  <c:pt idx="7">
                    <c:v>2.808518787150581</c:v>
                  </c:pt>
                  <c:pt idx="8">
                    <c:v>4.073218765437366</c:v>
                  </c:pt>
                  <c:pt idx="9">
                    <c:v>3.055919170283902</c:v>
                  </c:pt>
                  <c:pt idx="10">
                    <c:v>5.008770086336328</c:v>
                  </c:pt>
                  <c:pt idx="11">
                    <c:v>6.152596561163754</c:v>
                  </c:pt>
                  <c:pt idx="12">
                    <c:v>7.551232423327391</c:v>
                  </c:pt>
                  <c:pt idx="13">
                    <c:v>7.876759062795628</c:v>
                  </c:pt>
                  <c:pt idx="14">
                    <c:v>4.048182033676024</c:v>
                  </c:pt>
                  <c:pt idx="15">
                    <c:v>3.399999999999998</c:v>
                  </c:pt>
                  <c:pt idx="16">
                    <c:v>1.875</c:v>
                  </c:pt>
                  <c:pt idx="17">
                    <c:v>2.817356917396161</c:v>
                  </c:pt>
                  <c:pt idx="18">
                    <c:v>2.753202400258675</c:v>
                  </c:pt>
                  <c:pt idx="19">
                    <c:v>1.157703665787484</c:v>
                  </c:pt>
                  <c:pt idx="20">
                    <c:v>0.5</c:v>
                  </c:pt>
                  <c:pt idx="21">
                    <c:v>1.0</c:v>
                  </c:pt>
                  <c:pt idx="22">
                    <c:v>1.609433992985664</c:v>
                  </c:pt>
                  <c:pt idx="23">
                    <c:v>1.341123078285923</c:v>
                  </c:pt>
                  <c:pt idx="24">
                    <c:v>2.459392427228952</c:v>
                  </c:pt>
                  <c:pt idx="25">
                    <c:v>2.050865520387927</c:v>
                  </c:pt>
                  <c:pt idx="26">
                    <c:v>4.133736539473431</c:v>
                  </c:pt>
                </c:numCache>
              </c:numRef>
            </c:minus>
          </c:errBars>
          <c:xVal>
            <c:numRef>
              <c:f>'Total Nitrogen and Phosphorous'!$C$1:$AC$1</c:f>
              <c:numCache>
                <c:formatCode>m/d/yy</c:formatCode>
                <c:ptCount val="27"/>
                <c:pt idx="0">
                  <c:v>41681.0</c:v>
                </c:pt>
                <c:pt idx="1">
                  <c:v>41688.0</c:v>
                </c:pt>
                <c:pt idx="2">
                  <c:v>41694.0</c:v>
                </c:pt>
                <c:pt idx="3">
                  <c:v>41702.0</c:v>
                </c:pt>
                <c:pt idx="4">
                  <c:v>41709.0</c:v>
                </c:pt>
                <c:pt idx="5" formatCode="m/d/yy;@">
                  <c:v>41715.0</c:v>
                </c:pt>
                <c:pt idx="6" formatCode="m/d/yy;@">
                  <c:v>41722.0</c:v>
                </c:pt>
                <c:pt idx="7" formatCode="m/d/yy;@">
                  <c:v>41729.0</c:v>
                </c:pt>
                <c:pt idx="8" formatCode="m/d/yy;@">
                  <c:v>41737.0</c:v>
                </c:pt>
                <c:pt idx="9" formatCode="m/d/yy;@">
                  <c:v>41747.0</c:v>
                </c:pt>
                <c:pt idx="10" formatCode="m/d/yy;@">
                  <c:v>41754.0</c:v>
                </c:pt>
                <c:pt idx="11">
                  <c:v>41757.0</c:v>
                </c:pt>
                <c:pt idx="12">
                  <c:v>41764.0</c:v>
                </c:pt>
                <c:pt idx="13">
                  <c:v>41771.0</c:v>
                </c:pt>
                <c:pt idx="14">
                  <c:v>41778.0</c:v>
                </c:pt>
                <c:pt idx="15">
                  <c:v>41787.0</c:v>
                </c:pt>
                <c:pt idx="16">
                  <c:v>41792.0</c:v>
                </c:pt>
                <c:pt idx="17">
                  <c:v>41799.0</c:v>
                </c:pt>
                <c:pt idx="18">
                  <c:v>41808.0</c:v>
                </c:pt>
                <c:pt idx="19">
                  <c:v>41813.0</c:v>
                </c:pt>
                <c:pt idx="20">
                  <c:v>41820.0</c:v>
                </c:pt>
                <c:pt idx="21">
                  <c:v>41827.0</c:v>
                </c:pt>
                <c:pt idx="22">
                  <c:v>41835.0</c:v>
                </c:pt>
                <c:pt idx="23">
                  <c:v>41841.0</c:v>
                </c:pt>
                <c:pt idx="24">
                  <c:v>41848.0</c:v>
                </c:pt>
                <c:pt idx="25">
                  <c:v>41857.0</c:v>
                </c:pt>
                <c:pt idx="26">
                  <c:v>41862.0</c:v>
                </c:pt>
              </c:numCache>
            </c:numRef>
          </c:xVal>
          <c:yVal>
            <c:numRef>
              <c:f>'Total Nitrogen and Phosphorous'!$C$9:$AC$9</c:f>
              <c:numCache>
                <c:formatCode>0.0</c:formatCode>
                <c:ptCount val="27"/>
                <c:pt idx="0">
                  <c:v>12.15</c:v>
                </c:pt>
                <c:pt idx="1">
                  <c:v>12.96666666666667</c:v>
                </c:pt>
                <c:pt idx="2">
                  <c:v>23.63333333333333</c:v>
                </c:pt>
                <c:pt idx="3">
                  <c:v>39.4</c:v>
                </c:pt>
                <c:pt idx="4">
                  <c:v>67.06666666666667</c:v>
                </c:pt>
                <c:pt idx="5">
                  <c:v>68.06666666666666</c:v>
                </c:pt>
                <c:pt idx="6">
                  <c:v>74.13333333333333</c:v>
                </c:pt>
                <c:pt idx="7">
                  <c:v>74.96666666666666</c:v>
                </c:pt>
                <c:pt idx="8">
                  <c:v>65.33333333333333</c:v>
                </c:pt>
                <c:pt idx="9">
                  <c:v>56.92222222222222</c:v>
                </c:pt>
                <c:pt idx="10">
                  <c:v>49.86666666666667</c:v>
                </c:pt>
                <c:pt idx="11">
                  <c:v>50.76666666666667</c:v>
                </c:pt>
                <c:pt idx="12">
                  <c:v>56.03333333333333</c:v>
                </c:pt>
                <c:pt idx="13">
                  <c:v>54.6</c:v>
                </c:pt>
                <c:pt idx="14">
                  <c:v>52.26666666666667</c:v>
                </c:pt>
                <c:pt idx="15">
                  <c:v>52.4</c:v>
                </c:pt>
                <c:pt idx="16">
                  <c:v>57.875</c:v>
                </c:pt>
                <c:pt idx="17">
                  <c:v>57.0</c:v>
                </c:pt>
                <c:pt idx="18">
                  <c:v>60.02222222222222</c:v>
                </c:pt>
                <c:pt idx="19">
                  <c:v>60.33333333333334</c:v>
                </c:pt>
                <c:pt idx="20">
                  <c:v>75.507</c:v>
                </c:pt>
                <c:pt idx="21">
                  <c:v>73.01</c:v>
                </c:pt>
                <c:pt idx="22">
                  <c:v>50.83333333333334</c:v>
                </c:pt>
                <c:pt idx="23">
                  <c:v>55.08333333333334</c:v>
                </c:pt>
                <c:pt idx="24">
                  <c:v>56.33333333333334</c:v>
                </c:pt>
                <c:pt idx="25">
                  <c:v>54.01111111111111</c:v>
                </c:pt>
                <c:pt idx="26">
                  <c:v>61.23333333333332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199240"/>
        <c:axId val="2108204968"/>
      </c:scatterChart>
      <c:valAx>
        <c:axId val="2108199240"/>
        <c:scaling>
          <c:orientation val="minMax"/>
          <c:max val="41871.0"/>
          <c:min val="4168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  <a:r>
                  <a:rPr lang="en-US" baseline="0"/>
                  <a:t> of Study</a:t>
                </a:r>
                <a:endParaRPr lang="en-US"/>
              </a:p>
            </c:rich>
          </c:tx>
          <c:layout/>
          <c:overlay val="0"/>
        </c:title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2108204968"/>
        <c:crosses val="autoZero"/>
        <c:crossBetween val="midCat"/>
        <c:majorUnit val="30.0"/>
      </c:valAx>
      <c:valAx>
        <c:axId val="2108204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Nitrogen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7655846940451"/>
              <c:y val="0.2410375599601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08199240"/>
        <c:crosses val="autoZero"/>
        <c:crossBetween val="midCat"/>
        <c:majorUnit val="20.0"/>
      </c:valAx>
    </c:plotArea>
    <c:legend>
      <c:legendPos val="r"/>
      <c:layout>
        <c:manualLayout>
          <c:xMode val="edge"/>
          <c:yMode val="edge"/>
          <c:x val="0.658529096410872"/>
          <c:y val="0.568600174978128"/>
          <c:w val="0.258994427083028"/>
          <c:h val="0.1993019622547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84361576699"/>
          <c:y val="0.0514004980146713"/>
          <c:w val="0.805132818150053"/>
          <c:h val="0.752898195417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Nitrogen and Phosphorous'!$B$20</c:f>
              <c:strCache>
                <c:ptCount val="1"/>
                <c:pt idx="0">
                  <c:v>Fish Meal 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'Total Nitrogen and Phosphorous'!$C$22:$AC$22</c:f>
                <c:numCache>
                  <c:formatCode>General</c:formatCode>
                  <c:ptCount val="27"/>
                  <c:pt idx="0">
                    <c:v>0.146638254823828</c:v>
                  </c:pt>
                  <c:pt idx="1">
                    <c:v>0.0321455025366432</c:v>
                  </c:pt>
                  <c:pt idx="2">
                    <c:v>0.0523874454850057</c:v>
                  </c:pt>
                  <c:pt idx="3">
                    <c:v>0.0251661147842358</c:v>
                  </c:pt>
                  <c:pt idx="4">
                    <c:v>0.0624499799839835</c:v>
                  </c:pt>
                  <c:pt idx="5">
                    <c:v>0.0742368581710669</c:v>
                  </c:pt>
                  <c:pt idx="6">
                    <c:v>0.0917121099479842</c:v>
                  </c:pt>
                  <c:pt idx="7">
                    <c:v>0.0556776436283002</c:v>
                  </c:pt>
                  <c:pt idx="8">
                    <c:v>0.096148034012373</c:v>
                  </c:pt>
                  <c:pt idx="9">
                    <c:v>0.0925429496550874</c:v>
                  </c:pt>
                  <c:pt idx="10">
                    <c:v>0.143643076176102</c:v>
                  </c:pt>
                  <c:pt idx="11">
                    <c:v>0.0503322295684717</c:v>
                  </c:pt>
                  <c:pt idx="12">
                    <c:v>0.00577350269189626</c:v>
                  </c:pt>
                  <c:pt idx="13">
                    <c:v>0.100166528008778</c:v>
                  </c:pt>
                  <c:pt idx="14">
                    <c:v>0.076376261582597</c:v>
                  </c:pt>
                  <c:pt idx="15">
                    <c:v>0.035</c:v>
                  </c:pt>
                  <c:pt idx="16">
                    <c:v>0.07</c:v>
                  </c:pt>
                  <c:pt idx="17">
                    <c:v>0.0856997342145501</c:v>
                  </c:pt>
                  <c:pt idx="18">
                    <c:v>0.0356292638773866</c:v>
                  </c:pt>
                  <c:pt idx="19">
                    <c:v>0.0296273147243853</c:v>
                  </c:pt>
                  <c:pt idx="20">
                    <c:v>0.0808977406634103</c:v>
                  </c:pt>
                  <c:pt idx="21">
                    <c:v>0.0898764584180851</c:v>
                  </c:pt>
                  <c:pt idx="22">
                    <c:v>0.11551815634109</c:v>
                  </c:pt>
                  <c:pt idx="23">
                    <c:v>0.0584047182264508</c:v>
                  </c:pt>
                  <c:pt idx="24">
                    <c:v>0.02</c:v>
                  </c:pt>
                  <c:pt idx="25">
                    <c:v>0.0308333333333334</c:v>
                  </c:pt>
                  <c:pt idx="26">
                    <c:v>0.0</c:v>
                  </c:pt>
                </c:numCache>
              </c:numRef>
            </c:plus>
            <c:minus>
              <c:numRef>
                <c:f>'Total Nitrogen and Phosphorous'!$C$22:$AC$22</c:f>
                <c:numCache>
                  <c:formatCode>General</c:formatCode>
                  <c:ptCount val="27"/>
                  <c:pt idx="0">
                    <c:v>0.146638254823828</c:v>
                  </c:pt>
                  <c:pt idx="1">
                    <c:v>0.0321455025366432</c:v>
                  </c:pt>
                  <c:pt idx="2">
                    <c:v>0.0523874454850057</c:v>
                  </c:pt>
                  <c:pt idx="3">
                    <c:v>0.0251661147842358</c:v>
                  </c:pt>
                  <c:pt idx="4">
                    <c:v>0.0624499799839835</c:v>
                  </c:pt>
                  <c:pt idx="5">
                    <c:v>0.0742368581710669</c:v>
                  </c:pt>
                  <c:pt idx="6">
                    <c:v>0.0917121099479842</c:v>
                  </c:pt>
                  <c:pt idx="7">
                    <c:v>0.0556776436283002</c:v>
                  </c:pt>
                  <c:pt idx="8">
                    <c:v>0.096148034012373</c:v>
                  </c:pt>
                  <c:pt idx="9">
                    <c:v>0.0925429496550874</c:v>
                  </c:pt>
                  <c:pt idx="10">
                    <c:v>0.143643076176102</c:v>
                  </c:pt>
                  <c:pt idx="11">
                    <c:v>0.0503322295684717</c:v>
                  </c:pt>
                  <c:pt idx="12">
                    <c:v>0.00577350269189626</c:v>
                  </c:pt>
                  <c:pt idx="13">
                    <c:v>0.100166528008778</c:v>
                  </c:pt>
                  <c:pt idx="14">
                    <c:v>0.076376261582597</c:v>
                  </c:pt>
                  <c:pt idx="15">
                    <c:v>0.035</c:v>
                  </c:pt>
                  <c:pt idx="16">
                    <c:v>0.07</c:v>
                  </c:pt>
                  <c:pt idx="17">
                    <c:v>0.0856997342145501</c:v>
                  </c:pt>
                  <c:pt idx="18">
                    <c:v>0.0356292638773866</c:v>
                  </c:pt>
                  <c:pt idx="19">
                    <c:v>0.0296273147243853</c:v>
                  </c:pt>
                  <c:pt idx="20">
                    <c:v>0.0808977406634103</c:v>
                  </c:pt>
                  <c:pt idx="21">
                    <c:v>0.0898764584180851</c:v>
                  </c:pt>
                  <c:pt idx="22">
                    <c:v>0.11551815634109</c:v>
                  </c:pt>
                  <c:pt idx="23">
                    <c:v>0.0584047182264508</c:v>
                  </c:pt>
                  <c:pt idx="24">
                    <c:v>0.02</c:v>
                  </c:pt>
                  <c:pt idx="25">
                    <c:v>0.0308333333333334</c:v>
                  </c:pt>
                  <c:pt idx="26">
                    <c:v>0.0</c:v>
                  </c:pt>
                </c:numCache>
              </c:numRef>
            </c:minus>
          </c:errBars>
          <c:xVal>
            <c:numRef>
              <c:f>'Total Nitrogen and Phosphorous'!$C$1:$AC$1</c:f>
              <c:numCache>
                <c:formatCode>m/d/yy</c:formatCode>
                <c:ptCount val="27"/>
                <c:pt idx="0">
                  <c:v>41681.0</c:v>
                </c:pt>
                <c:pt idx="1">
                  <c:v>41688.0</c:v>
                </c:pt>
                <c:pt idx="2">
                  <c:v>41694.0</c:v>
                </c:pt>
                <c:pt idx="3">
                  <c:v>41702.0</c:v>
                </c:pt>
                <c:pt idx="4">
                  <c:v>41709.0</c:v>
                </c:pt>
                <c:pt idx="5" formatCode="m/d/yy;@">
                  <c:v>41715.0</c:v>
                </c:pt>
                <c:pt idx="6" formatCode="m/d/yy;@">
                  <c:v>41722.0</c:v>
                </c:pt>
                <c:pt idx="7" formatCode="m/d/yy;@">
                  <c:v>41729.0</c:v>
                </c:pt>
                <c:pt idx="8" formatCode="m/d/yy;@">
                  <c:v>41737.0</c:v>
                </c:pt>
                <c:pt idx="9" formatCode="m/d/yy;@">
                  <c:v>41747.0</c:v>
                </c:pt>
                <c:pt idx="10" formatCode="m/d/yy;@">
                  <c:v>41754.0</c:v>
                </c:pt>
                <c:pt idx="11">
                  <c:v>41757.0</c:v>
                </c:pt>
                <c:pt idx="12">
                  <c:v>41764.0</c:v>
                </c:pt>
                <c:pt idx="13">
                  <c:v>41771.0</c:v>
                </c:pt>
                <c:pt idx="14">
                  <c:v>41778.0</c:v>
                </c:pt>
                <c:pt idx="15">
                  <c:v>41787.0</c:v>
                </c:pt>
                <c:pt idx="16">
                  <c:v>41792.0</c:v>
                </c:pt>
                <c:pt idx="17">
                  <c:v>41799.0</c:v>
                </c:pt>
                <c:pt idx="18">
                  <c:v>41808.0</c:v>
                </c:pt>
                <c:pt idx="19">
                  <c:v>41813.0</c:v>
                </c:pt>
                <c:pt idx="20">
                  <c:v>41820.0</c:v>
                </c:pt>
                <c:pt idx="21">
                  <c:v>41827.0</c:v>
                </c:pt>
                <c:pt idx="22">
                  <c:v>41835.0</c:v>
                </c:pt>
                <c:pt idx="23">
                  <c:v>41841.0</c:v>
                </c:pt>
                <c:pt idx="24">
                  <c:v>41848.0</c:v>
                </c:pt>
                <c:pt idx="25">
                  <c:v>41857.0</c:v>
                </c:pt>
                <c:pt idx="26">
                  <c:v>41862.0</c:v>
                </c:pt>
              </c:numCache>
            </c:numRef>
          </c:xVal>
          <c:yVal>
            <c:numRef>
              <c:f>'Total Nitrogen and Phosphorous'!$C$20:$AC$20</c:f>
              <c:numCache>
                <c:formatCode>0.00</c:formatCode>
                <c:ptCount val="27"/>
                <c:pt idx="0">
                  <c:v>0.348333333333333</c:v>
                </c:pt>
                <c:pt idx="1">
                  <c:v>0.1</c:v>
                </c:pt>
                <c:pt idx="2">
                  <c:v>0.273333333333333</c:v>
                </c:pt>
                <c:pt idx="3">
                  <c:v>0.13</c:v>
                </c:pt>
                <c:pt idx="4">
                  <c:v>0.51</c:v>
                </c:pt>
                <c:pt idx="5">
                  <c:v>0.506666666666667</c:v>
                </c:pt>
                <c:pt idx="6">
                  <c:v>0.723333333333333</c:v>
                </c:pt>
                <c:pt idx="7">
                  <c:v>1.1</c:v>
                </c:pt>
                <c:pt idx="8">
                  <c:v>1.696666666666666</c:v>
                </c:pt>
                <c:pt idx="9">
                  <c:v>1.147777777777778</c:v>
                </c:pt>
                <c:pt idx="10">
                  <c:v>1.14</c:v>
                </c:pt>
                <c:pt idx="11">
                  <c:v>1.02</c:v>
                </c:pt>
                <c:pt idx="12">
                  <c:v>1.02</c:v>
                </c:pt>
                <c:pt idx="13">
                  <c:v>1.02</c:v>
                </c:pt>
                <c:pt idx="14">
                  <c:v>1.0</c:v>
                </c:pt>
                <c:pt idx="15">
                  <c:v>1.005</c:v>
                </c:pt>
                <c:pt idx="16">
                  <c:v>0.89</c:v>
                </c:pt>
                <c:pt idx="17">
                  <c:v>1.016666666666667</c:v>
                </c:pt>
                <c:pt idx="18">
                  <c:v>1.056666666666667</c:v>
                </c:pt>
                <c:pt idx="19">
                  <c:v>0.996666666666667</c:v>
                </c:pt>
                <c:pt idx="20">
                  <c:v>1.033333333333333</c:v>
                </c:pt>
                <c:pt idx="21">
                  <c:v>0.876666666666667</c:v>
                </c:pt>
                <c:pt idx="22">
                  <c:v>0.976666666666667</c:v>
                </c:pt>
                <c:pt idx="23">
                  <c:v>0.943333333333333</c:v>
                </c:pt>
                <c:pt idx="24">
                  <c:v>0.92</c:v>
                </c:pt>
                <c:pt idx="25">
                  <c:v>0.785833333333333</c:v>
                </c:pt>
                <c:pt idx="26">
                  <c:v>0.85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'Total Nitrogen and Phosphorous'!$B$21</c:f>
              <c:strCache>
                <c:ptCount val="1"/>
                <c:pt idx="0">
                  <c:v>Fish Meal Free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'Total Nitrogen and Phosphorous'!$C$23:$AC$23</c:f>
                <c:numCache>
                  <c:formatCode>General</c:formatCode>
                  <c:ptCount val="27"/>
                  <c:pt idx="0">
                    <c:v>0.341678861570985</c:v>
                  </c:pt>
                  <c:pt idx="1">
                    <c:v>0.0523874454850056</c:v>
                  </c:pt>
                  <c:pt idx="2">
                    <c:v>0.0296273147243853</c:v>
                  </c:pt>
                  <c:pt idx="3">
                    <c:v>0.0152752523165194</c:v>
                  </c:pt>
                  <c:pt idx="4">
                    <c:v>0.0600925212577329</c:v>
                  </c:pt>
                  <c:pt idx="5">
                    <c:v>0.0881917103688196</c:v>
                  </c:pt>
                  <c:pt idx="6">
                    <c:v>0.152752523165195</c:v>
                  </c:pt>
                  <c:pt idx="7">
                    <c:v>0.371184290855335</c:v>
                  </c:pt>
                  <c:pt idx="8">
                    <c:v>0.185592145427667</c:v>
                  </c:pt>
                  <c:pt idx="9">
                    <c:v>0.243594481885239</c:v>
                  </c:pt>
                  <c:pt idx="10">
                    <c:v>0.292365828676639</c:v>
                  </c:pt>
                  <c:pt idx="11">
                    <c:v>0.410622833158498</c:v>
                  </c:pt>
                  <c:pt idx="12">
                    <c:v>0.693020762876394</c:v>
                  </c:pt>
                  <c:pt idx="13">
                    <c:v>0.567401484351641</c:v>
                  </c:pt>
                  <c:pt idx="14">
                    <c:v>0.368616030277819</c:v>
                  </c:pt>
                  <c:pt idx="15">
                    <c:v>0.4</c:v>
                  </c:pt>
                  <c:pt idx="16">
                    <c:v>0.0999999999999996</c:v>
                  </c:pt>
                  <c:pt idx="17">
                    <c:v>0.17638342073764</c:v>
                  </c:pt>
                  <c:pt idx="18">
                    <c:v>0.128020301245014</c:v>
                  </c:pt>
                  <c:pt idx="19">
                    <c:v>0.220479275922049</c:v>
                  </c:pt>
                  <c:pt idx="20">
                    <c:v>0.325</c:v>
                  </c:pt>
                  <c:pt idx="21">
                    <c:v>0.15</c:v>
                  </c:pt>
                  <c:pt idx="22">
                    <c:v>0.2</c:v>
                  </c:pt>
                  <c:pt idx="23">
                    <c:v>0.4</c:v>
                  </c:pt>
                  <c:pt idx="24">
                    <c:v>0.225</c:v>
                  </c:pt>
                  <c:pt idx="25">
                    <c:v>0.408333333333334</c:v>
                  </c:pt>
                  <c:pt idx="26">
                    <c:v>0.225</c:v>
                  </c:pt>
                </c:numCache>
              </c:numRef>
            </c:plus>
            <c:minus>
              <c:numRef>
                <c:f>'Total Nitrogen and Phosphorous'!$C$23:$AC$23</c:f>
                <c:numCache>
                  <c:formatCode>General</c:formatCode>
                  <c:ptCount val="27"/>
                  <c:pt idx="0">
                    <c:v>0.341678861570985</c:v>
                  </c:pt>
                  <c:pt idx="1">
                    <c:v>0.0523874454850056</c:v>
                  </c:pt>
                  <c:pt idx="2">
                    <c:v>0.0296273147243853</c:v>
                  </c:pt>
                  <c:pt idx="3">
                    <c:v>0.0152752523165194</c:v>
                  </c:pt>
                  <c:pt idx="4">
                    <c:v>0.0600925212577329</c:v>
                  </c:pt>
                  <c:pt idx="5">
                    <c:v>0.0881917103688196</c:v>
                  </c:pt>
                  <c:pt idx="6">
                    <c:v>0.152752523165195</c:v>
                  </c:pt>
                  <c:pt idx="7">
                    <c:v>0.371184290855335</c:v>
                  </c:pt>
                  <c:pt idx="8">
                    <c:v>0.185592145427667</c:v>
                  </c:pt>
                  <c:pt idx="9">
                    <c:v>0.243594481885239</c:v>
                  </c:pt>
                  <c:pt idx="10">
                    <c:v>0.292365828676639</c:v>
                  </c:pt>
                  <c:pt idx="11">
                    <c:v>0.410622833158498</c:v>
                  </c:pt>
                  <c:pt idx="12">
                    <c:v>0.693020762876394</c:v>
                  </c:pt>
                  <c:pt idx="13">
                    <c:v>0.567401484351641</c:v>
                  </c:pt>
                  <c:pt idx="14">
                    <c:v>0.368616030277819</c:v>
                  </c:pt>
                  <c:pt idx="15">
                    <c:v>0.4</c:v>
                  </c:pt>
                  <c:pt idx="16">
                    <c:v>0.0999999999999996</c:v>
                  </c:pt>
                  <c:pt idx="17">
                    <c:v>0.17638342073764</c:v>
                  </c:pt>
                  <c:pt idx="18">
                    <c:v>0.128020301245014</c:v>
                  </c:pt>
                  <c:pt idx="19">
                    <c:v>0.220479275922049</c:v>
                  </c:pt>
                  <c:pt idx="20">
                    <c:v>0.325</c:v>
                  </c:pt>
                  <c:pt idx="21">
                    <c:v>0.15</c:v>
                  </c:pt>
                  <c:pt idx="22">
                    <c:v>0.2</c:v>
                  </c:pt>
                  <c:pt idx="23">
                    <c:v>0.4</c:v>
                  </c:pt>
                  <c:pt idx="24">
                    <c:v>0.225</c:v>
                  </c:pt>
                  <c:pt idx="25">
                    <c:v>0.408333333333334</c:v>
                  </c:pt>
                  <c:pt idx="26">
                    <c:v>0.225</c:v>
                  </c:pt>
                </c:numCache>
              </c:numRef>
            </c:minus>
          </c:errBars>
          <c:xVal>
            <c:numRef>
              <c:f>'Total Nitrogen and Phosphorous'!$C$1:$AC$1</c:f>
              <c:numCache>
                <c:formatCode>m/d/yy</c:formatCode>
                <c:ptCount val="27"/>
                <c:pt idx="0">
                  <c:v>41681.0</c:v>
                </c:pt>
                <c:pt idx="1">
                  <c:v>41688.0</c:v>
                </c:pt>
                <c:pt idx="2">
                  <c:v>41694.0</c:v>
                </c:pt>
                <c:pt idx="3">
                  <c:v>41702.0</c:v>
                </c:pt>
                <c:pt idx="4">
                  <c:v>41709.0</c:v>
                </c:pt>
                <c:pt idx="5" formatCode="m/d/yy;@">
                  <c:v>41715.0</c:v>
                </c:pt>
                <c:pt idx="6" formatCode="m/d/yy;@">
                  <c:v>41722.0</c:v>
                </c:pt>
                <c:pt idx="7" formatCode="m/d/yy;@">
                  <c:v>41729.0</c:v>
                </c:pt>
                <c:pt idx="8" formatCode="m/d/yy;@">
                  <c:v>41737.0</c:v>
                </c:pt>
                <c:pt idx="9" formatCode="m/d/yy;@">
                  <c:v>41747.0</c:v>
                </c:pt>
                <c:pt idx="10" formatCode="m/d/yy;@">
                  <c:v>41754.0</c:v>
                </c:pt>
                <c:pt idx="11">
                  <c:v>41757.0</c:v>
                </c:pt>
                <c:pt idx="12">
                  <c:v>41764.0</c:v>
                </c:pt>
                <c:pt idx="13">
                  <c:v>41771.0</c:v>
                </c:pt>
                <c:pt idx="14">
                  <c:v>41778.0</c:v>
                </c:pt>
                <c:pt idx="15">
                  <c:v>41787.0</c:v>
                </c:pt>
                <c:pt idx="16">
                  <c:v>41792.0</c:v>
                </c:pt>
                <c:pt idx="17">
                  <c:v>41799.0</c:v>
                </c:pt>
                <c:pt idx="18">
                  <c:v>41808.0</c:v>
                </c:pt>
                <c:pt idx="19">
                  <c:v>41813.0</c:v>
                </c:pt>
                <c:pt idx="20">
                  <c:v>41820.0</c:v>
                </c:pt>
                <c:pt idx="21">
                  <c:v>41827.0</c:v>
                </c:pt>
                <c:pt idx="22">
                  <c:v>41835.0</c:v>
                </c:pt>
                <c:pt idx="23">
                  <c:v>41841.0</c:v>
                </c:pt>
                <c:pt idx="24">
                  <c:v>41848.0</c:v>
                </c:pt>
                <c:pt idx="25">
                  <c:v>41857.0</c:v>
                </c:pt>
                <c:pt idx="26">
                  <c:v>41862.0</c:v>
                </c:pt>
              </c:numCache>
            </c:numRef>
          </c:xVal>
          <c:yVal>
            <c:numRef>
              <c:f>'Total Nitrogen and Phosphorous'!$C$21:$AC$21</c:f>
              <c:numCache>
                <c:formatCode>0.00</c:formatCode>
                <c:ptCount val="27"/>
                <c:pt idx="0">
                  <c:v>0.643333333333333</c:v>
                </c:pt>
                <c:pt idx="1">
                  <c:v>0.388333333333333</c:v>
                </c:pt>
                <c:pt idx="2">
                  <c:v>1.506666666666667</c:v>
                </c:pt>
                <c:pt idx="3">
                  <c:v>2.59</c:v>
                </c:pt>
                <c:pt idx="4">
                  <c:v>5.233333333333333</c:v>
                </c:pt>
                <c:pt idx="5">
                  <c:v>5.616666666666667</c:v>
                </c:pt>
                <c:pt idx="6">
                  <c:v>5.7</c:v>
                </c:pt>
                <c:pt idx="7">
                  <c:v>6.133333333333332</c:v>
                </c:pt>
                <c:pt idx="8">
                  <c:v>5.366666666666667</c:v>
                </c:pt>
                <c:pt idx="9">
                  <c:v>4.935555555555556</c:v>
                </c:pt>
                <c:pt idx="10">
                  <c:v>4.716666666666665</c:v>
                </c:pt>
                <c:pt idx="11">
                  <c:v>4.833333333333332</c:v>
                </c:pt>
                <c:pt idx="12">
                  <c:v>4.816666666666666</c:v>
                </c:pt>
                <c:pt idx="13">
                  <c:v>4.716666666666665</c:v>
                </c:pt>
                <c:pt idx="14">
                  <c:v>3.946666666666667</c:v>
                </c:pt>
                <c:pt idx="15">
                  <c:v>4.1</c:v>
                </c:pt>
                <c:pt idx="16">
                  <c:v>4.5</c:v>
                </c:pt>
                <c:pt idx="17">
                  <c:v>4.633333333333333</c:v>
                </c:pt>
                <c:pt idx="18">
                  <c:v>4.439444444444444</c:v>
                </c:pt>
                <c:pt idx="19">
                  <c:v>4.783333333333334</c:v>
                </c:pt>
                <c:pt idx="20">
                  <c:v>4.085</c:v>
                </c:pt>
                <c:pt idx="21">
                  <c:v>3.8</c:v>
                </c:pt>
                <c:pt idx="22">
                  <c:v>4.35</c:v>
                </c:pt>
                <c:pt idx="23">
                  <c:v>4.2</c:v>
                </c:pt>
                <c:pt idx="24">
                  <c:v>4.7</c:v>
                </c:pt>
                <c:pt idx="25">
                  <c:v>4.533333333333332</c:v>
                </c:pt>
                <c:pt idx="26">
                  <c:v>5.283333333333334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817528"/>
        <c:axId val="2108812120"/>
      </c:scatterChart>
      <c:valAx>
        <c:axId val="2108817528"/>
        <c:scaling>
          <c:orientation val="minMax"/>
          <c:max val="41871.0"/>
          <c:min val="4168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92018982954445"/>
              <c:y val="0.907954967167565"/>
            </c:manualLayout>
          </c:layout>
          <c:overlay val="0"/>
        </c:title>
        <c:numFmt formatCode="m/d/yy;@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sz="900" baseline="0"/>
            </a:pPr>
            <a:endParaRPr lang="en-US"/>
          </a:p>
        </c:txPr>
        <c:crossAx val="2108812120"/>
        <c:crosses val="autoZero"/>
        <c:crossBetween val="midCat"/>
        <c:majorUnit val="30.0"/>
      </c:valAx>
      <c:valAx>
        <c:axId val="2108812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Phosphorous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244541215643756"/>
              <c:y val="0.1839020122484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08817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39004402102107"/>
          <c:y val="0.0575389614759693"/>
          <c:w val="0.548893431210489"/>
          <c:h val="0.097015180794708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BOD!$B$8:$X$8</c:f>
              <c:numCache>
                <c:formatCode>0.00</c:formatCode>
                <c:ptCount val="23"/>
                <c:pt idx="0">
                  <c:v>0.743333333333333</c:v>
                </c:pt>
                <c:pt idx="1">
                  <c:v>1.44</c:v>
                </c:pt>
                <c:pt idx="2">
                  <c:v>1.523333333333333</c:v>
                </c:pt>
                <c:pt idx="3">
                  <c:v>0.863333333333333</c:v>
                </c:pt>
                <c:pt idx="4">
                  <c:v>1.176666666666667</c:v>
                </c:pt>
                <c:pt idx="5">
                  <c:v>0.573333333333333</c:v>
                </c:pt>
                <c:pt idx="6">
                  <c:v>0.69</c:v>
                </c:pt>
                <c:pt idx="7">
                  <c:v>0.52</c:v>
                </c:pt>
                <c:pt idx="8">
                  <c:v>0.62</c:v>
                </c:pt>
                <c:pt idx="9">
                  <c:v>0.55</c:v>
                </c:pt>
                <c:pt idx="10">
                  <c:v>0.566666666666667</c:v>
                </c:pt>
                <c:pt idx="11">
                  <c:v>1.14</c:v>
                </c:pt>
                <c:pt idx="12">
                  <c:v>0.813333333333333</c:v>
                </c:pt>
                <c:pt idx="13">
                  <c:v>0.865</c:v>
                </c:pt>
                <c:pt idx="14">
                  <c:v>0.625</c:v>
                </c:pt>
                <c:pt idx="15">
                  <c:v>0.68</c:v>
                </c:pt>
                <c:pt idx="16">
                  <c:v>0.343333333333333</c:v>
                </c:pt>
                <c:pt idx="17">
                  <c:v>1.25</c:v>
                </c:pt>
                <c:pt idx="18">
                  <c:v>1.11</c:v>
                </c:pt>
                <c:pt idx="19">
                  <c:v>1.27</c:v>
                </c:pt>
                <c:pt idx="20">
                  <c:v>1.233333333333333</c:v>
                </c:pt>
                <c:pt idx="21">
                  <c:v>1.615</c:v>
                </c:pt>
                <c:pt idx="22">
                  <c:v>0.8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BOD!$B$9:$X$9</c:f>
              <c:numCache>
                <c:formatCode>0.00</c:formatCode>
                <c:ptCount val="23"/>
                <c:pt idx="0">
                  <c:v>0.623333333333333</c:v>
                </c:pt>
                <c:pt idx="1">
                  <c:v>1.446666666666667</c:v>
                </c:pt>
                <c:pt idx="2">
                  <c:v>1.093333333333333</c:v>
                </c:pt>
                <c:pt idx="3">
                  <c:v>0.923333333333333</c:v>
                </c:pt>
                <c:pt idx="4">
                  <c:v>1.226666666666667</c:v>
                </c:pt>
                <c:pt idx="5">
                  <c:v>0.666666666666667</c:v>
                </c:pt>
                <c:pt idx="6">
                  <c:v>0.67</c:v>
                </c:pt>
                <c:pt idx="7">
                  <c:v>0.43</c:v>
                </c:pt>
                <c:pt idx="8">
                  <c:v>0.776666666666667</c:v>
                </c:pt>
                <c:pt idx="9">
                  <c:v>0.596666666666667</c:v>
                </c:pt>
                <c:pt idx="10">
                  <c:v>0.513333333333333</c:v>
                </c:pt>
                <c:pt idx="11">
                  <c:v>1.003333333333333</c:v>
                </c:pt>
                <c:pt idx="12">
                  <c:v>0.933333333333333</c:v>
                </c:pt>
                <c:pt idx="13">
                  <c:v>0.695</c:v>
                </c:pt>
                <c:pt idx="14">
                  <c:v>0.36</c:v>
                </c:pt>
                <c:pt idx="15">
                  <c:v>0.48</c:v>
                </c:pt>
                <c:pt idx="16">
                  <c:v>0.23</c:v>
                </c:pt>
                <c:pt idx="17">
                  <c:v>1.03</c:v>
                </c:pt>
                <c:pt idx="18">
                  <c:v>2.68</c:v>
                </c:pt>
                <c:pt idx="19">
                  <c:v>1.006666666666667</c:v>
                </c:pt>
                <c:pt idx="20">
                  <c:v>0.89</c:v>
                </c:pt>
                <c:pt idx="21">
                  <c:v>1.363333333333333</c:v>
                </c:pt>
                <c:pt idx="22">
                  <c:v>0.64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20648"/>
        <c:axId val="2108617448"/>
      </c:lineChart>
      <c:catAx>
        <c:axId val="2108420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617448"/>
        <c:crosses val="autoZero"/>
        <c:auto val="1"/>
        <c:lblAlgn val="ctr"/>
        <c:lblOffset val="100"/>
        <c:noMultiLvlLbl val="0"/>
      </c:catAx>
      <c:valAx>
        <c:axId val="2108617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08420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'Heterotrophic Bacteria'!$B$8:$X$8</c:f>
              <c:numCache>
                <c:formatCode>0</c:formatCode>
                <c:ptCount val="23"/>
                <c:pt idx="0">
                  <c:v>373.3333333333333</c:v>
                </c:pt>
                <c:pt idx="1">
                  <c:v>53.33333333333334</c:v>
                </c:pt>
                <c:pt idx="2">
                  <c:v>553.3333333333333</c:v>
                </c:pt>
                <c:pt idx="3">
                  <c:v>989.6666666666666</c:v>
                </c:pt>
                <c:pt idx="4">
                  <c:v>439.0</c:v>
                </c:pt>
                <c:pt idx="5">
                  <c:v>289.0</c:v>
                </c:pt>
                <c:pt idx="6">
                  <c:v>374.3333333333333</c:v>
                </c:pt>
                <c:pt idx="7">
                  <c:v>226.6666666666667</c:v>
                </c:pt>
                <c:pt idx="8">
                  <c:v>219.3333333333333</c:v>
                </c:pt>
                <c:pt idx="9">
                  <c:v>690.0</c:v>
                </c:pt>
                <c:pt idx="10">
                  <c:v>565.3333333333333</c:v>
                </c:pt>
                <c:pt idx="11">
                  <c:v>206.0</c:v>
                </c:pt>
                <c:pt idx="12">
                  <c:v>293.3333333333333</c:v>
                </c:pt>
                <c:pt idx="13">
                  <c:v>293.6666666666666</c:v>
                </c:pt>
                <c:pt idx="14">
                  <c:v>280.6666666666666</c:v>
                </c:pt>
                <c:pt idx="15">
                  <c:v>298.0</c:v>
                </c:pt>
                <c:pt idx="16">
                  <c:v>706.0</c:v>
                </c:pt>
                <c:pt idx="17">
                  <c:v>671.3333333333333</c:v>
                </c:pt>
                <c:pt idx="18">
                  <c:v>1470.333333333333</c:v>
                </c:pt>
                <c:pt idx="19">
                  <c:v>352.0</c:v>
                </c:pt>
                <c:pt idx="20">
                  <c:v>706.6666666666666</c:v>
                </c:pt>
                <c:pt idx="21">
                  <c:v>896.6666666666666</c:v>
                </c:pt>
                <c:pt idx="22">
                  <c:v>259.6666666666666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'Heterotrophic Bacteria'!$B$9:$X$9</c:f>
              <c:numCache>
                <c:formatCode>0</c:formatCode>
                <c:ptCount val="23"/>
                <c:pt idx="0">
                  <c:v>83.33333333333333</c:v>
                </c:pt>
                <c:pt idx="1">
                  <c:v>57.33333333333334</c:v>
                </c:pt>
                <c:pt idx="2">
                  <c:v>366.6666666666666</c:v>
                </c:pt>
                <c:pt idx="3">
                  <c:v>274.6666666666666</c:v>
                </c:pt>
                <c:pt idx="4">
                  <c:v>140.3333333333333</c:v>
                </c:pt>
                <c:pt idx="5">
                  <c:v>151.3333333333333</c:v>
                </c:pt>
                <c:pt idx="6">
                  <c:v>567.6666666666666</c:v>
                </c:pt>
                <c:pt idx="7">
                  <c:v>865.6666666666666</c:v>
                </c:pt>
                <c:pt idx="8">
                  <c:v>583.6666666666666</c:v>
                </c:pt>
                <c:pt idx="9">
                  <c:v>362.0</c:v>
                </c:pt>
                <c:pt idx="10">
                  <c:v>534.6666666666666</c:v>
                </c:pt>
                <c:pt idx="11">
                  <c:v>816.6666666666666</c:v>
                </c:pt>
                <c:pt idx="12">
                  <c:v>1169.666666666667</c:v>
                </c:pt>
                <c:pt idx="13">
                  <c:v>244.3333333333333</c:v>
                </c:pt>
                <c:pt idx="14">
                  <c:v>962.5</c:v>
                </c:pt>
                <c:pt idx="15">
                  <c:v>558.5</c:v>
                </c:pt>
                <c:pt idx="16">
                  <c:v>365.5</c:v>
                </c:pt>
                <c:pt idx="17">
                  <c:v>824.0</c:v>
                </c:pt>
                <c:pt idx="18">
                  <c:v>492.5</c:v>
                </c:pt>
                <c:pt idx="19">
                  <c:v>177.0</c:v>
                </c:pt>
                <c:pt idx="20">
                  <c:v>236.0</c:v>
                </c:pt>
                <c:pt idx="21">
                  <c:v>279.5</c:v>
                </c:pt>
                <c:pt idx="22">
                  <c:v>112.5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611816"/>
        <c:axId val="2105101288"/>
      </c:lineChart>
      <c:catAx>
        <c:axId val="2114611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5101288"/>
        <c:crosses val="autoZero"/>
        <c:auto val="1"/>
        <c:lblAlgn val="ctr"/>
        <c:lblOffset val="100"/>
        <c:noMultiLvlLbl val="0"/>
      </c:catAx>
      <c:valAx>
        <c:axId val="2105101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4611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'Color, UVT'!$C$8:$Z$8</c:f>
              <c:numCache>
                <c:formatCode>0</c:formatCode>
                <c:ptCount val="24"/>
                <c:pt idx="0">
                  <c:v>5.333333333333332</c:v>
                </c:pt>
                <c:pt idx="1">
                  <c:v>4.333333333333332</c:v>
                </c:pt>
                <c:pt idx="2">
                  <c:v>18.0</c:v>
                </c:pt>
                <c:pt idx="3">
                  <c:v>30.0</c:v>
                </c:pt>
                <c:pt idx="4">
                  <c:v>36.66666666666666</c:v>
                </c:pt>
                <c:pt idx="5">
                  <c:v>38.66666666666666</c:v>
                </c:pt>
                <c:pt idx="6">
                  <c:v>29.66666666666667</c:v>
                </c:pt>
                <c:pt idx="7">
                  <c:v>31.33333333333333</c:v>
                </c:pt>
                <c:pt idx="8">
                  <c:v>31.33333333333333</c:v>
                </c:pt>
                <c:pt idx="9">
                  <c:v>29.33333333333333</c:v>
                </c:pt>
                <c:pt idx="10">
                  <c:v>30.66666666666667</c:v>
                </c:pt>
                <c:pt idx="11">
                  <c:v>30.33333333333333</c:v>
                </c:pt>
                <c:pt idx="12">
                  <c:v>26.66666666666667</c:v>
                </c:pt>
                <c:pt idx="13">
                  <c:v>21.33333333333333</c:v>
                </c:pt>
                <c:pt idx="14">
                  <c:v>25.0</c:v>
                </c:pt>
                <c:pt idx="15">
                  <c:v>26.5</c:v>
                </c:pt>
                <c:pt idx="16">
                  <c:v>23.66666666666667</c:v>
                </c:pt>
                <c:pt idx="17">
                  <c:v>25.33333333333333</c:v>
                </c:pt>
                <c:pt idx="18">
                  <c:v>22.0</c:v>
                </c:pt>
                <c:pt idx="19">
                  <c:v>24.0</c:v>
                </c:pt>
                <c:pt idx="20">
                  <c:v>24.33333333333333</c:v>
                </c:pt>
                <c:pt idx="21">
                  <c:v>22.66666666666667</c:v>
                </c:pt>
                <c:pt idx="22">
                  <c:v>21.0</c:v>
                </c:pt>
                <c:pt idx="23">
                  <c:v>22.0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'Color, UVT'!$C$9:$Z$9</c:f>
              <c:numCache>
                <c:formatCode>0</c:formatCode>
                <c:ptCount val="24"/>
                <c:pt idx="0">
                  <c:v>6.666666666666667</c:v>
                </c:pt>
                <c:pt idx="1">
                  <c:v>4.0</c:v>
                </c:pt>
                <c:pt idx="2">
                  <c:v>14.33333333333333</c:v>
                </c:pt>
                <c:pt idx="3">
                  <c:v>27.0</c:v>
                </c:pt>
                <c:pt idx="4">
                  <c:v>30.33333333333333</c:v>
                </c:pt>
                <c:pt idx="5">
                  <c:v>36.66666666666666</c:v>
                </c:pt>
                <c:pt idx="6">
                  <c:v>24.66666666666667</c:v>
                </c:pt>
                <c:pt idx="7">
                  <c:v>26.66666666666667</c:v>
                </c:pt>
                <c:pt idx="8">
                  <c:v>26.66666666666667</c:v>
                </c:pt>
                <c:pt idx="9">
                  <c:v>21.0</c:v>
                </c:pt>
                <c:pt idx="10">
                  <c:v>22.33333333333333</c:v>
                </c:pt>
                <c:pt idx="11">
                  <c:v>20.33333333333333</c:v>
                </c:pt>
                <c:pt idx="12">
                  <c:v>18.66666666666667</c:v>
                </c:pt>
                <c:pt idx="13">
                  <c:v>14.0</c:v>
                </c:pt>
                <c:pt idx="14">
                  <c:v>18.0</c:v>
                </c:pt>
                <c:pt idx="15">
                  <c:v>19.0</c:v>
                </c:pt>
                <c:pt idx="16">
                  <c:v>18.66666666666667</c:v>
                </c:pt>
                <c:pt idx="17">
                  <c:v>18.0</c:v>
                </c:pt>
                <c:pt idx="18">
                  <c:v>14.5</c:v>
                </c:pt>
                <c:pt idx="19">
                  <c:v>15.0</c:v>
                </c:pt>
                <c:pt idx="20">
                  <c:v>16.0</c:v>
                </c:pt>
                <c:pt idx="21">
                  <c:v>16.33333333333333</c:v>
                </c:pt>
                <c:pt idx="22">
                  <c:v>16.66666666666667</c:v>
                </c:pt>
                <c:pt idx="23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688856"/>
        <c:axId val="2106704792"/>
      </c:lineChart>
      <c:catAx>
        <c:axId val="2106688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6704792"/>
        <c:crosses val="autoZero"/>
        <c:auto val="1"/>
        <c:lblAlgn val="ctr"/>
        <c:lblOffset val="100"/>
        <c:noMultiLvlLbl val="0"/>
      </c:catAx>
      <c:valAx>
        <c:axId val="21067047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6688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TSS!$C$9:$AC$9</c:f>
              <c:numCache>
                <c:formatCode>0.00</c:formatCode>
                <c:ptCount val="27"/>
                <c:pt idx="0">
                  <c:v>2.094666666666666</c:v>
                </c:pt>
                <c:pt idx="1">
                  <c:v>1.338333333333333</c:v>
                </c:pt>
                <c:pt idx="2">
                  <c:v>1.504333333333333</c:v>
                </c:pt>
                <c:pt idx="3">
                  <c:v>3.607333333333333</c:v>
                </c:pt>
                <c:pt idx="4">
                  <c:v>1.762</c:v>
                </c:pt>
                <c:pt idx="5">
                  <c:v>1.69</c:v>
                </c:pt>
                <c:pt idx="6">
                  <c:v>1.549666666666667</c:v>
                </c:pt>
                <c:pt idx="7">
                  <c:v>1.808</c:v>
                </c:pt>
                <c:pt idx="8">
                  <c:v>2.107333333333333</c:v>
                </c:pt>
                <c:pt idx="9">
                  <c:v>1.761</c:v>
                </c:pt>
                <c:pt idx="10">
                  <c:v>1.434222222222222</c:v>
                </c:pt>
                <c:pt idx="11">
                  <c:v>1.175333333333333</c:v>
                </c:pt>
                <c:pt idx="12">
                  <c:v>1.419333333333333</c:v>
                </c:pt>
                <c:pt idx="13">
                  <c:v>1.166666666666667</c:v>
                </c:pt>
                <c:pt idx="14">
                  <c:v>1.787333333333333</c:v>
                </c:pt>
                <c:pt idx="15">
                  <c:v>1.8075</c:v>
                </c:pt>
                <c:pt idx="16">
                  <c:v>1.066</c:v>
                </c:pt>
                <c:pt idx="17">
                  <c:v>1.253</c:v>
                </c:pt>
                <c:pt idx="18">
                  <c:v>1.339444444444444</c:v>
                </c:pt>
                <c:pt idx="19">
                  <c:v>1.510333333333333</c:v>
                </c:pt>
                <c:pt idx="20">
                  <c:v>1.894666666666667</c:v>
                </c:pt>
                <c:pt idx="21">
                  <c:v>1.581333333333333</c:v>
                </c:pt>
                <c:pt idx="22">
                  <c:v>1.486333333333333</c:v>
                </c:pt>
                <c:pt idx="23">
                  <c:v>1.863666666666666</c:v>
                </c:pt>
                <c:pt idx="24">
                  <c:v>1.639</c:v>
                </c:pt>
                <c:pt idx="25">
                  <c:v>1.574166666666667</c:v>
                </c:pt>
                <c:pt idx="26">
                  <c:v>1.325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TSS!$C$10:$AC$10</c:f>
              <c:numCache>
                <c:formatCode>0.00</c:formatCode>
                <c:ptCount val="27"/>
                <c:pt idx="0">
                  <c:v>0.816</c:v>
                </c:pt>
                <c:pt idx="1">
                  <c:v>0.717666666666667</c:v>
                </c:pt>
                <c:pt idx="2">
                  <c:v>1.143333333333333</c:v>
                </c:pt>
                <c:pt idx="3">
                  <c:v>3.283</c:v>
                </c:pt>
                <c:pt idx="4">
                  <c:v>1.423666666666667</c:v>
                </c:pt>
                <c:pt idx="5">
                  <c:v>1.374666666666667</c:v>
                </c:pt>
                <c:pt idx="6">
                  <c:v>1.752</c:v>
                </c:pt>
                <c:pt idx="7">
                  <c:v>2.867666666666667</c:v>
                </c:pt>
                <c:pt idx="8">
                  <c:v>2.205333333333333</c:v>
                </c:pt>
                <c:pt idx="9">
                  <c:v>1.239333333333333</c:v>
                </c:pt>
                <c:pt idx="10">
                  <c:v>1.524444444444444</c:v>
                </c:pt>
                <c:pt idx="11">
                  <c:v>1.071333333333333</c:v>
                </c:pt>
                <c:pt idx="12">
                  <c:v>0.8</c:v>
                </c:pt>
                <c:pt idx="13">
                  <c:v>1.219666666666667</c:v>
                </c:pt>
                <c:pt idx="14">
                  <c:v>1.214</c:v>
                </c:pt>
                <c:pt idx="15">
                  <c:v>1.1255</c:v>
                </c:pt>
                <c:pt idx="16">
                  <c:v>0.5775</c:v>
                </c:pt>
                <c:pt idx="17">
                  <c:v>0.762666666666667</c:v>
                </c:pt>
                <c:pt idx="18">
                  <c:v>1.457</c:v>
                </c:pt>
                <c:pt idx="19">
                  <c:v>1.109333333333333</c:v>
                </c:pt>
                <c:pt idx="20">
                  <c:v>0.8575</c:v>
                </c:pt>
                <c:pt idx="21">
                  <c:v>1.384</c:v>
                </c:pt>
                <c:pt idx="22">
                  <c:v>1.161333333333333</c:v>
                </c:pt>
                <c:pt idx="23">
                  <c:v>0.944</c:v>
                </c:pt>
                <c:pt idx="24">
                  <c:v>1.106333333333333</c:v>
                </c:pt>
                <c:pt idx="25">
                  <c:v>1.121555555555555</c:v>
                </c:pt>
                <c:pt idx="26">
                  <c:v>0.708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776712"/>
        <c:axId val="2116780568"/>
      </c:lineChart>
      <c:catAx>
        <c:axId val="2116776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780568"/>
        <c:crosses val="autoZero"/>
        <c:auto val="1"/>
        <c:lblAlgn val="ctr"/>
        <c:lblOffset val="100"/>
        <c:noMultiLvlLbl val="0"/>
      </c:catAx>
      <c:valAx>
        <c:axId val="2116780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6776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Alkalinity!$M$19:$AW$19</c:f>
              <c:strCache>
                <c:ptCount val="1"/>
                <c:pt idx="0">
                  <c:v>8.28 8.38 8.18 8.05 7.98 7.96 7.94 7.98 8.16 8.17 8.14 8.21 8.30 8.30 8.29 8.14 8.12 8.21 8.16 8.10 8.30 8.14 8.10 8.01 8.03 7.98 7.94 7.99 7.94 7.91 8.01 8.18 8.18 8.14 8.20 8.14 8.18</c:v>
                </c:pt>
              </c:strCache>
            </c:strRef>
          </c:tx>
          <c:marker>
            <c:symbol val="none"/>
          </c:marker>
          <c:val>
            <c:numRef>
              <c:f>Alkalinity!$AX$19:$BU$19</c:f>
              <c:numCache>
                <c:formatCode>0.00</c:formatCode>
                <c:ptCount val="24"/>
                <c:pt idx="0">
                  <c:v>8.193333333333333</c:v>
                </c:pt>
                <c:pt idx="1">
                  <c:v>8.04</c:v>
                </c:pt>
                <c:pt idx="2">
                  <c:v>8.026666666666667</c:v>
                </c:pt>
                <c:pt idx="3">
                  <c:v>8.036666666666667</c:v>
                </c:pt>
                <c:pt idx="4">
                  <c:v>8.04</c:v>
                </c:pt>
                <c:pt idx="5">
                  <c:v>8.07</c:v>
                </c:pt>
                <c:pt idx="6">
                  <c:v>8.003333333333332</c:v>
                </c:pt>
                <c:pt idx="7">
                  <c:v>8.076666666666666</c:v>
                </c:pt>
                <c:pt idx="8">
                  <c:v>8.020000000000001</c:v>
                </c:pt>
                <c:pt idx="9">
                  <c:v>8.076666666666666</c:v>
                </c:pt>
                <c:pt idx="10">
                  <c:v>8.173333333333333</c:v>
                </c:pt>
                <c:pt idx="11">
                  <c:v>8.063333333333332</c:v>
                </c:pt>
                <c:pt idx="12">
                  <c:v>8.06</c:v>
                </c:pt>
                <c:pt idx="13">
                  <c:v>8.01</c:v>
                </c:pt>
                <c:pt idx="14">
                  <c:v>7.96</c:v>
                </c:pt>
                <c:pt idx="15">
                  <c:v>8.026666666666665</c:v>
                </c:pt>
                <c:pt idx="16">
                  <c:v>7.993333333333333</c:v>
                </c:pt>
                <c:pt idx="17">
                  <c:v>8.086666666666665</c:v>
                </c:pt>
                <c:pt idx="18">
                  <c:v>8.076666666666666</c:v>
                </c:pt>
                <c:pt idx="19">
                  <c:v>8.146666666666666</c:v>
                </c:pt>
                <c:pt idx="20">
                  <c:v>8.043333333333333</c:v>
                </c:pt>
                <c:pt idx="21">
                  <c:v>8.18</c:v>
                </c:pt>
                <c:pt idx="22">
                  <c:v>8.183333333333333</c:v>
                </c:pt>
                <c:pt idx="23">
                  <c:v>7.943333333333332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Alkalinity!$M$20:$AW$20</c:f>
              <c:strCache>
                <c:ptCount val="1"/>
                <c:pt idx="0">
                  <c:v>8.29 8.34 8.24 8.06 7.93 7.85 7.75 7.86 8.00 8.01 7.95 8.12 8.18 8.22 8.20 8.06 8.08 8.15 8.11 8.05 8.27 8.10 8.00 7.97 7.97 7.95 7.85 7.95 7.94 7.89 8.02 8.22 8.20 8.16 8.20 8.08 8.18</c:v>
                </c:pt>
              </c:strCache>
            </c:strRef>
          </c:tx>
          <c:marker>
            <c:symbol val="none"/>
          </c:marker>
          <c:val>
            <c:numRef>
              <c:f>Alkalinity!$AX$20:$BU$20</c:f>
              <c:numCache>
                <c:formatCode>0.00</c:formatCode>
                <c:ptCount val="24"/>
                <c:pt idx="0">
                  <c:v>8.193333333333333</c:v>
                </c:pt>
                <c:pt idx="1">
                  <c:v>8.046666666666666</c:v>
                </c:pt>
                <c:pt idx="2">
                  <c:v>8.02</c:v>
                </c:pt>
                <c:pt idx="3">
                  <c:v>8.043333333333335</c:v>
                </c:pt>
                <c:pt idx="4">
                  <c:v>8.063333333333334</c:v>
                </c:pt>
                <c:pt idx="5">
                  <c:v>8.083333333333333</c:v>
                </c:pt>
                <c:pt idx="6">
                  <c:v>8.020000000000001</c:v>
                </c:pt>
                <c:pt idx="7">
                  <c:v>8.090000000000001</c:v>
                </c:pt>
                <c:pt idx="8">
                  <c:v>8.03</c:v>
                </c:pt>
                <c:pt idx="9">
                  <c:v>8.11</c:v>
                </c:pt>
                <c:pt idx="10">
                  <c:v>8.206666666666666</c:v>
                </c:pt>
                <c:pt idx="11">
                  <c:v>8.113333333333333</c:v>
                </c:pt>
                <c:pt idx="12">
                  <c:v>8.11</c:v>
                </c:pt>
                <c:pt idx="13">
                  <c:v>8.056666666666666</c:v>
                </c:pt>
                <c:pt idx="14">
                  <c:v>7.94</c:v>
                </c:pt>
                <c:pt idx="15">
                  <c:v>8.02</c:v>
                </c:pt>
                <c:pt idx="16">
                  <c:v>7.960000000000001</c:v>
                </c:pt>
                <c:pt idx="17">
                  <c:v>8.036666666666667</c:v>
                </c:pt>
                <c:pt idx="18">
                  <c:v>7.933333333333332</c:v>
                </c:pt>
                <c:pt idx="19">
                  <c:v>8.066666666666666</c:v>
                </c:pt>
                <c:pt idx="20">
                  <c:v>8.026666666666665</c:v>
                </c:pt>
                <c:pt idx="21">
                  <c:v>8.166666666666666</c:v>
                </c:pt>
                <c:pt idx="22">
                  <c:v>8.139999999999998</c:v>
                </c:pt>
                <c:pt idx="23">
                  <c:v>7.883333333333332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003352"/>
        <c:axId val="2116006792"/>
      </c:lineChart>
      <c:catAx>
        <c:axId val="2116003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6006792"/>
        <c:crosses val="autoZero"/>
        <c:auto val="1"/>
        <c:lblAlgn val="ctr"/>
        <c:lblOffset val="100"/>
        <c:noMultiLvlLbl val="0"/>
      </c:catAx>
      <c:valAx>
        <c:axId val="2116006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6003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44</xdr:row>
      <xdr:rowOff>100011</xdr:rowOff>
    </xdr:from>
    <xdr:to>
      <xdr:col>23</xdr:col>
      <xdr:colOff>266699</xdr:colOff>
      <xdr:row>64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482600</xdr:colOff>
      <xdr:row>14</xdr:row>
      <xdr:rowOff>44450</xdr:rowOff>
    </xdr:from>
    <xdr:to>
      <xdr:col>13</xdr:col>
      <xdr:colOff>685800</xdr:colOff>
      <xdr:row>29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895352</xdr:colOff>
      <xdr:row>25</xdr:row>
      <xdr:rowOff>19051</xdr:rowOff>
    </xdr:from>
    <xdr:to>
      <xdr:col>8</xdr:col>
      <xdr:colOff>114300</xdr:colOff>
      <xdr:row>39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114299</xdr:colOff>
      <xdr:row>25</xdr:row>
      <xdr:rowOff>9524</xdr:rowOff>
    </xdr:from>
    <xdr:to>
      <xdr:col>15</xdr:col>
      <xdr:colOff>238124</xdr:colOff>
      <xdr:row>38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390525</xdr:colOff>
      <xdr:row>25</xdr:row>
      <xdr:rowOff>9525</xdr:rowOff>
    </xdr:from>
    <xdr:to>
      <xdr:col>8</xdr:col>
      <xdr:colOff>457200</xdr:colOff>
      <xdr:row>28</xdr:row>
      <xdr:rowOff>47625</xdr:rowOff>
    </xdr:to>
    <xdr:sp macro="" textlink="">
      <xdr:nvSpPr>
        <xdr:cNvPr id="2" name="TextBox 1"/>
        <xdr:cNvSpPr txBox="1"/>
      </xdr:nvSpPr>
      <xdr:spPr>
        <a:xfrm>
          <a:off x="5076825" y="4810125"/>
          <a:ext cx="136207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The peak in TN here was due to a change in method from in</a:t>
          </a:r>
          <a:r>
            <a:rPr lang="en-US" sz="800" baseline="0"/>
            <a:t> house to REIC, who conducted TKN</a:t>
          </a:r>
          <a:endParaRPr 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666750</xdr:colOff>
      <xdr:row>11</xdr:row>
      <xdr:rowOff>69850</xdr:rowOff>
    </xdr:from>
    <xdr:to>
      <xdr:col>23</xdr:col>
      <xdr:colOff>209550</xdr:colOff>
      <xdr:row>26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539750</xdr:colOff>
      <xdr:row>11</xdr:row>
      <xdr:rowOff>44450</xdr:rowOff>
    </xdr:from>
    <xdr:to>
      <xdr:col>25</xdr:col>
      <xdr:colOff>19050</xdr:colOff>
      <xdr:row>26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539750</xdr:colOff>
      <xdr:row>11</xdr:row>
      <xdr:rowOff>57150</xdr:rowOff>
    </xdr:from>
    <xdr:to>
      <xdr:col>24</xdr:col>
      <xdr:colOff>692150</xdr:colOff>
      <xdr:row>26</xdr:row>
      <xdr:rowOff>107950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654050</xdr:colOff>
      <xdr:row>11</xdr:row>
      <xdr:rowOff>57150</xdr:rowOff>
    </xdr:from>
    <xdr:to>
      <xdr:col>27</xdr:col>
      <xdr:colOff>120650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425450</xdr:colOff>
      <xdr:row>15</xdr:row>
      <xdr:rowOff>19050</xdr:rowOff>
    </xdr:from>
    <xdr:to>
      <xdr:col>83</xdr:col>
      <xdr:colOff>285750</xdr:colOff>
      <xdr:row>30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603250</xdr:colOff>
      <xdr:row>11</xdr:row>
      <xdr:rowOff>57150</xdr:rowOff>
    </xdr:from>
    <xdr:to>
      <xdr:col>34</xdr:col>
      <xdr:colOff>209550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Relationship Id="rId3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1"/>
  <sheetViews>
    <sheetView workbookViewId="0">
      <pane xSplit="2" topLeftCell="L1" activePane="topRight" state="frozen"/>
      <selection pane="topRight" activeCell="AC36" sqref="AC36"/>
    </sheetView>
  </sheetViews>
  <sheetFormatPr baseColWidth="10" defaultColWidth="8.83203125" defaultRowHeight="14" x14ac:dyDescent="0"/>
  <cols>
    <col min="1" max="1" width="8.83203125" style="5" customWidth="1"/>
    <col min="2" max="2" width="18.5" style="5" bestFit="1" customWidth="1"/>
    <col min="3" max="3" width="10.6640625" style="5" bestFit="1" customWidth="1"/>
    <col min="4" max="4" width="9.6640625" style="5" bestFit="1" customWidth="1"/>
    <col min="5" max="8" width="10.6640625" style="5" bestFit="1" customWidth="1"/>
    <col min="9" max="9" width="8.83203125" style="5"/>
    <col min="10" max="12" width="9.6640625" style="5" bestFit="1" customWidth="1"/>
    <col min="13" max="13" width="8.83203125" style="5"/>
    <col min="14" max="17" width="9.6640625" style="5" bestFit="1" customWidth="1"/>
    <col min="18" max="18" width="11" style="27" customWidth="1"/>
    <col min="19" max="19" width="9.6640625" style="6" bestFit="1" customWidth="1"/>
    <col min="20" max="20" width="9.6640625" style="5" bestFit="1" customWidth="1"/>
    <col min="21" max="22" width="8.83203125" style="5"/>
    <col min="23" max="24" width="9.6640625" style="5" bestFit="1" customWidth="1"/>
    <col min="25" max="25" width="8.83203125" style="5"/>
    <col min="26" max="28" width="9.6640625" style="5" bestFit="1" customWidth="1"/>
    <col min="29" max="29" width="8.83203125" style="5"/>
    <col min="30" max="31" width="9.6640625" style="5" bestFit="1" customWidth="1"/>
    <col min="32" max="33" width="8.83203125" style="5"/>
    <col min="34" max="34" width="9.6640625" style="5" bestFit="1" customWidth="1"/>
    <col min="35" max="35" width="9.6640625" style="5" customWidth="1"/>
    <col min="36" max="36" width="9.6640625" style="5" bestFit="1" customWidth="1"/>
    <col min="37" max="44" width="9.6640625" style="5" customWidth="1"/>
    <col min="45" max="45" width="8.83203125" style="5"/>
    <col min="46" max="46" width="13.5" style="5" customWidth="1"/>
    <col min="47" max="16384" width="8.83203125" style="5"/>
  </cols>
  <sheetData>
    <row r="1" spans="1:46" s="16" customFormat="1" ht="15" thickBot="1">
      <c r="A1" s="50"/>
      <c r="B1" s="51"/>
      <c r="C1" s="52">
        <v>41603</v>
      </c>
      <c r="D1" s="52">
        <v>41613</v>
      </c>
      <c r="E1" s="52">
        <v>41621</v>
      </c>
      <c r="F1" s="52">
        <v>41627</v>
      </c>
      <c r="G1" s="52">
        <v>41631</v>
      </c>
      <c r="H1" s="52">
        <v>41639</v>
      </c>
      <c r="I1" s="52">
        <v>41646</v>
      </c>
      <c r="J1" s="52">
        <v>41653</v>
      </c>
      <c r="K1" s="52">
        <v>41662</v>
      </c>
      <c r="L1" s="53">
        <v>41670</v>
      </c>
      <c r="M1" s="52">
        <v>41676</v>
      </c>
      <c r="N1" s="52">
        <v>41681</v>
      </c>
      <c r="O1" s="52">
        <v>41688</v>
      </c>
      <c r="P1" s="52">
        <v>41694</v>
      </c>
      <c r="Q1" s="52">
        <v>41702</v>
      </c>
      <c r="R1" s="94">
        <v>41709</v>
      </c>
      <c r="S1" s="94">
        <v>41716</v>
      </c>
      <c r="T1" s="52">
        <v>41723</v>
      </c>
      <c r="U1" s="52">
        <v>41730</v>
      </c>
      <c r="V1" s="52">
        <v>41737</v>
      </c>
      <c r="W1" s="52">
        <v>41744</v>
      </c>
      <c r="X1" s="52">
        <v>41758</v>
      </c>
      <c r="Y1" s="52">
        <v>41765</v>
      </c>
      <c r="Z1" s="52">
        <v>41771</v>
      </c>
      <c r="AA1" s="52">
        <v>41778</v>
      </c>
      <c r="AB1" s="52">
        <v>41787</v>
      </c>
      <c r="AC1" s="52">
        <v>41793</v>
      </c>
      <c r="AD1" s="52">
        <v>41800</v>
      </c>
      <c r="AE1" s="52">
        <v>41814</v>
      </c>
      <c r="AF1" s="52">
        <v>41821</v>
      </c>
      <c r="AG1" s="52">
        <v>41828</v>
      </c>
      <c r="AH1" s="52">
        <v>41834</v>
      </c>
      <c r="AI1" s="52">
        <v>41841</v>
      </c>
      <c r="AJ1" s="52">
        <v>41848</v>
      </c>
      <c r="AK1" s="52">
        <v>41862</v>
      </c>
      <c r="AL1" s="52">
        <v>41871</v>
      </c>
      <c r="AM1" s="52">
        <v>41878</v>
      </c>
      <c r="AN1" s="52">
        <v>41884</v>
      </c>
      <c r="AO1" s="52">
        <v>41891</v>
      </c>
      <c r="AP1" s="52">
        <v>41898</v>
      </c>
      <c r="AQ1" s="52">
        <v>41904</v>
      </c>
      <c r="AR1" s="52">
        <v>41911</v>
      </c>
      <c r="AS1" s="123"/>
      <c r="AT1" s="106" t="s">
        <v>27</v>
      </c>
    </row>
    <row r="2" spans="1:46" s="6" customFormat="1">
      <c r="A2" s="2" t="s">
        <v>0</v>
      </c>
      <c r="B2" s="3" t="s">
        <v>10</v>
      </c>
      <c r="C2" s="3">
        <v>0.41799999999999998</v>
      </c>
      <c r="D2" s="3">
        <v>0.20899999999999999</v>
      </c>
      <c r="E2" s="3">
        <v>0.60199999999999998</v>
      </c>
      <c r="F2" s="3">
        <v>0.10100000000000001</v>
      </c>
      <c r="G2" s="3">
        <v>8.4000000000000005E-2</v>
      </c>
      <c r="H2" s="3">
        <v>2.8000000000000001E-2</v>
      </c>
      <c r="I2" s="3">
        <v>0.123</v>
      </c>
      <c r="J2" s="3">
        <v>6.0999999999999999E-2</v>
      </c>
      <c r="K2" s="3">
        <v>0.154</v>
      </c>
      <c r="L2" s="95">
        <v>4.7E-2</v>
      </c>
      <c r="M2" s="3">
        <v>5.2999999999999999E-2</v>
      </c>
      <c r="N2" s="3">
        <v>0.04</v>
      </c>
      <c r="O2" s="3">
        <v>7.85E-2</v>
      </c>
      <c r="P2" s="3">
        <v>9.1999999999999998E-2</v>
      </c>
      <c r="Q2" s="3">
        <v>0.13400000000000001</v>
      </c>
      <c r="R2" s="3">
        <v>0.16750000000000001</v>
      </c>
      <c r="S2" s="3">
        <v>0.127</v>
      </c>
      <c r="T2" s="3">
        <v>0.11700000000000001</v>
      </c>
      <c r="U2" s="3">
        <v>0.20300000000000001</v>
      </c>
      <c r="V2" s="3">
        <v>0.128</v>
      </c>
      <c r="W2" s="3">
        <v>0.14899999999999999</v>
      </c>
      <c r="X2" s="3">
        <v>0.107</v>
      </c>
      <c r="Y2" s="3">
        <v>0.125</v>
      </c>
      <c r="Z2" s="3">
        <v>0.11899999999999999</v>
      </c>
      <c r="AA2" s="3">
        <v>8.4000000000000005E-2</v>
      </c>
      <c r="AB2" s="96">
        <v>8.4500000000000006E-2</v>
      </c>
      <c r="AC2" s="96">
        <v>0.14199999999999999</v>
      </c>
      <c r="AD2" s="3">
        <v>9.7500000000000003E-2</v>
      </c>
      <c r="AE2" s="3">
        <v>0.114</v>
      </c>
      <c r="AF2" s="3">
        <v>9.7000000000000003E-2</v>
      </c>
      <c r="AG2" s="3">
        <v>0.11735</v>
      </c>
      <c r="AH2" s="3">
        <v>0.1255</v>
      </c>
      <c r="AI2" s="3">
        <v>0.14549999999999999</v>
      </c>
      <c r="AJ2" s="3">
        <v>8.2000000000000003E-2</v>
      </c>
      <c r="AK2" s="96">
        <v>8.1000000000000003E-2</v>
      </c>
      <c r="AL2" s="3" t="s">
        <v>8</v>
      </c>
      <c r="AM2" s="3" t="s">
        <v>8</v>
      </c>
      <c r="AN2" s="3" t="s">
        <v>8</v>
      </c>
      <c r="AO2" s="5">
        <f>TTEST(K2:AK2:K4:AK4:K6:AK6,K3:AK3:K5:AK5:K7:AK7,2,3)</f>
        <v>0.13815315479964863</v>
      </c>
      <c r="AP2" s="3" t="s">
        <v>8</v>
      </c>
      <c r="AQ2" s="3" t="s">
        <v>8</v>
      </c>
      <c r="AR2" s="3" t="s">
        <v>8</v>
      </c>
      <c r="AS2" s="121"/>
      <c r="AT2" s="103">
        <f>AVERAGE(N2:AA2,AD2:AJ2)</f>
        <v>0.11665952380952384</v>
      </c>
    </row>
    <row r="3" spans="1:46" s="6" customFormat="1">
      <c r="A3" s="2" t="s">
        <v>2</v>
      </c>
      <c r="B3" s="3" t="s">
        <v>10</v>
      </c>
      <c r="C3" s="3">
        <v>0.64500000000000002</v>
      </c>
      <c r="D3" s="3">
        <v>0.64800000000000002</v>
      </c>
      <c r="E3" s="3">
        <v>0.92300000000000004</v>
      </c>
      <c r="F3" s="3">
        <v>0.51</v>
      </c>
      <c r="G3" s="3">
        <v>9.4E-2</v>
      </c>
      <c r="H3" s="3">
        <v>0.23499999999999999</v>
      </c>
      <c r="I3" s="3">
        <v>0.14599999999999999</v>
      </c>
      <c r="J3" s="3">
        <v>0.18</v>
      </c>
      <c r="K3" s="3">
        <v>0.20399999999999999</v>
      </c>
      <c r="L3" s="95">
        <v>3.9E-2</v>
      </c>
      <c r="M3" s="3">
        <v>4.2000000000000003E-2</v>
      </c>
      <c r="N3" s="3">
        <v>4.3999999999999997E-2</v>
      </c>
      <c r="O3" s="3">
        <v>4.9000000000000002E-2</v>
      </c>
      <c r="P3" s="3">
        <v>0.108</v>
      </c>
      <c r="Q3" s="3">
        <v>0.17299999999999999</v>
      </c>
      <c r="R3" s="3">
        <v>0.26600000000000001</v>
      </c>
      <c r="S3" s="3">
        <v>0.20300000000000001</v>
      </c>
      <c r="T3" s="3">
        <v>0.185</v>
      </c>
      <c r="U3" s="3">
        <v>0.28000000000000003</v>
      </c>
      <c r="V3" s="3">
        <v>0.17699999999999999</v>
      </c>
      <c r="W3" s="3">
        <v>0.19800000000000001</v>
      </c>
      <c r="X3" s="3">
        <v>0.19450000000000001</v>
      </c>
      <c r="Y3" s="3">
        <v>0.151</v>
      </c>
      <c r="Z3" s="3">
        <v>0.16450000000000001</v>
      </c>
      <c r="AA3" s="3">
        <v>0.14899999999999999</v>
      </c>
      <c r="AB3" s="3">
        <v>0.16200000000000001</v>
      </c>
      <c r="AC3" s="3">
        <v>0.193</v>
      </c>
      <c r="AD3" s="3">
        <v>0.13</v>
      </c>
      <c r="AE3" s="3">
        <v>9.8500000000000004E-2</v>
      </c>
      <c r="AF3" s="3">
        <v>0.113</v>
      </c>
      <c r="AG3" s="3">
        <v>0.1515</v>
      </c>
      <c r="AH3" s="3">
        <v>0.14249999999999999</v>
      </c>
      <c r="AI3" s="3">
        <v>0.1215</v>
      </c>
      <c r="AJ3" s="3">
        <v>9.1999999999999998E-2</v>
      </c>
      <c r="AK3" s="3">
        <v>0.1195</v>
      </c>
      <c r="AL3" s="3" t="s">
        <v>8</v>
      </c>
      <c r="AM3" s="3" t="s">
        <v>8</v>
      </c>
      <c r="AN3" s="3" t="s">
        <v>8</v>
      </c>
      <c r="AO3" s="3" t="s">
        <v>8</v>
      </c>
      <c r="AP3" s="3" t="s">
        <v>8</v>
      </c>
      <c r="AQ3" s="3" t="s">
        <v>8</v>
      </c>
      <c r="AR3" s="3" t="s">
        <v>8</v>
      </c>
      <c r="AS3" s="121"/>
      <c r="AT3" s="103">
        <f>AVERAGE(N3:AK3)</f>
        <v>0.15272916666666667</v>
      </c>
    </row>
    <row r="4" spans="1:46" s="6" customFormat="1">
      <c r="A4" s="2" t="s">
        <v>3</v>
      </c>
      <c r="B4" s="3" t="s">
        <v>10</v>
      </c>
      <c r="C4" s="3">
        <v>0.57999999999999996</v>
      </c>
      <c r="D4" s="3">
        <v>0.26400000000000001</v>
      </c>
      <c r="E4" s="3">
        <v>0.68700000000000006</v>
      </c>
      <c r="F4" s="3">
        <v>0.754</v>
      </c>
      <c r="G4" s="3">
        <v>0.58899999999999997</v>
      </c>
      <c r="H4" s="3">
        <v>1.7000000000000001E-2</v>
      </c>
      <c r="I4" s="3">
        <v>0.34899999999999998</v>
      </c>
      <c r="J4" s="3">
        <v>0.17</v>
      </c>
      <c r="K4" s="3">
        <v>0.20200000000000001</v>
      </c>
      <c r="L4" s="95">
        <v>0.1</v>
      </c>
      <c r="M4" s="3">
        <v>7.0999999999999994E-2</v>
      </c>
      <c r="N4" s="3">
        <v>4.5999999999999999E-2</v>
      </c>
      <c r="O4" s="3">
        <v>4.2999999999999997E-2</v>
      </c>
      <c r="P4" s="3">
        <v>0.89</v>
      </c>
      <c r="Q4" s="3">
        <v>0.13100000000000001</v>
      </c>
      <c r="R4" s="3">
        <v>0.154</v>
      </c>
      <c r="S4" s="3">
        <v>0.14799999999999999</v>
      </c>
      <c r="T4" s="3">
        <v>0.115</v>
      </c>
      <c r="U4" s="3">
        <v>0.20599999999999999</v>
      </c>
      <c r="V4" s="3">
        <v>0.19400000000000001</v>
      </c>
      <c r="W4" s="3">
        <v>0.16600000000000001</v>
      </c>
      <c r="X4" s="3">
        <v>0.1555</v>
      </c>
      <c r="Y4" s="3">
        <v>0.16900000000000001</v>
      </c>
      <c r="Z4" s="3">
        <v>0.14649999999999999</v>
      </c>
      <c r="AA4" s="3">
        <v>0.125</v>
      </c>
      <c r="AB4" s="3">
        <v>0.11550000000000001</v>
      </c>
      <c r="AC4" s="3">
        <v>0.151</v>
      </c>
      <c r="AD4" s="3">
        <v>0.13850000000000001</v>
      </c>
      <c r="AE4" s="3">
        <v>9.2999999999999999E-2</v>
      </c>
      <c r="AF4" s="3">
        <v>0.1135</v>
      </c>
      <c r="AG4" s="3">
        <v>0.1255</v>
      </c>
      <c r="AH4" s="3">
        <v>9.9000000000000005E-2</v>
      </c>
      <c r="AI4" s="3">
        <v>0.111</v>
      </c>
      <c r="AJ4" s="3">
        <v>9.1999999999999998E-2</v>
      </c>
      <c r="AK4" s="3">
        <v>0.104</v>
      </c>
      <c r="AL4" s="3" t="s">
        <v>8</v>
      </c>
      <c r="AM4" s="3" t="s">
        <v>8</v>
      </c>
      <c r="AN4" s="3" t="s">
        <v>8</v>
      </c>
      <c r="AO4" s="3" t="s">
        <v>8</v>
      </c>
      <c r="AP4" s="3" t="s">
        <v>8</v>
      </c>
      <c r="AQ4" s="3" t="s">
        <v>8</v>
      </c>
      <c r="AR4" s="3" t="s">
        <v>8</v>
      </c>
      <c r="AS4" s="121"/>
      <c r="AT4" s="103">
        <f>AVERAGE(N4:AK4)</f>
        <v>0.15966666666666668</v>
      </c>
    </row>
    <row r="5" spans="1:46" s="6" customFormat="1">
      <c r="A5" s="2" t="s">
        <v>4</v>
      </c>
      <c r="B5" s="3" t="s">
        <v>10</v>
      </c>
      <c r="C5" s="3">
        <v>0.56299999999999994</v>
      </c>
      <c r="D5" s="3">
        <v>0.14299999999999999</v>
      </c>
      <c r="E5" s="3">
        <v>0.32700000000000001</v>
      </c>
      <c r="F5" s="3">
        <v>0.29399999999999998</v>
      </c>
      <c r="G5" s="3">
        <v>0.14000000000000001</v>
      </c>
      <c r="H5" s="3">
        <v>6.9000000000000006E-2</v>
      </c>
      <c r="I5" s="3">
        <v>0.1</v>
      </c>
      <c r="J5" s="3">
        <v>0.14199999999999999</v>
      </c>
      <c r="K5" s="3">
        <v>0.16600000000000001</v>
      </c>
      <c r="L5" s="95">
        <v>7.5999999999999998E-2</v>
      </c>
      <c r="M5" s="3">
        <v>5.1999999999999998E-2</v>
      </c>
      <c r="N5" s="3">
        <v>5.0999999999999997E-2</v>
      </c>
      <c r="O5" s="3">
        <v>5.8500000000000003E-2</v>
      </c>
      <c r="P5" s="3">
        <v>0.115</v>
      </c>
      <c r="Q5" s="3">
        <v>0.17799999999999999</v>
      </c>
      <c r="R5" s="3">
        <v>0.24</v>
      </c>
      <c r="S5" s="3">
        <v>0.2</v>
      </c>
      <c r="T5" s="3">
        <v>0.183</v>
      </c>
      <c r="U5" s="3">
        <v>0.26200000000000001</v>
      </c>
      <c r="V5" s="3">
        <v>0.19600000000000001</v>
      </c>
      <c r="W5" s="3">
        <v>0.17799999999999999</v>
      </c>
      <c r="X5" s="3">
        <v>0.19</v>
      </c>
      <c r="Y5" s="3">
        <v>0.193</v>
      </c>
      <c r="Z5" s="3">
        <v>0.17050000000000001</v>
      </c>
      <c r="AA5" s="3">
        <v>0.13700000000000001</v>
      </c>
      <c r="AB5" s="3">
        <v>0.13300000000000001</v>
      </c>
      <c r="AC5" s="3">
        <v>0.185</v>
      </c>
      <c r="AD5" s="3">
        <v>0.14399999999999999</v>
      </c>
      <c r="AE5" s="3">
        <v>0.1125</v>
      </c>
      <c r="AF5" s="3">
        <v>0.1255</v>
      </c>
      <c r="AG5" s="3">
        <v>9.8000000000000004E-2</v>
      </c>
      <c r="AH5" s="3">
        <v>0.11650000000000001</v>
      </c>
      <c r="AI5" s="3">
        <v>0.11650000000000001</v>
      </c>
      <c r="AJ5" s="3">
        <v>0.107</v>
      </c>
      <c r="AK5" s="3">
        <v>0.16350000000000001</v>
      </c>
      <c r="AL5" s="3" t="s">
        <v>8</v>
      </c>
      <c r="AM5" s="3" t="s">
        <v>8</v>
      </c>
      <c r="AN5" s="3" t="s">
        <v>8</v>
      </c>
      <c r="AO5" s="3" t="s">
        <v>8</v>
      </c>
      <c r="AP5" s="3" t="s">
        <v>8</v>
      </c>
      <c r="AQ5" s="3" t="s">
        <v>8</v>
      </c>
      <c r="AR5" s="3" t="s">
        <v>8</v>
      </c>
      <c r="AS5" s="121"/>
      <c r="AT5" s="103">
        <f>AVERAGE(N5:AK5)</f>
        <v>0.15222916666666667</v>
      </c>
    </row>
    <row r="6" spans="1:46" s="6" customFormat="1">
      <c r="A6" s="2" t="s">
        <v>5</v>
      </c>
      <c r="B6" s="3" t="s">
        <v>10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95">
        <v>0.65300000000000002</v>
      </c>
      <c r="M6" s="3">
        <v>0.19500000000000001</v>
      </c>
      <c r="N6" s="3">
        <v>7.7499999999999999E-2</v>
      </c>
      <c r="O6" s="3">
        <v>0.20899999999999999</v>
      </c>
      <c r="P6" s="3">
        <v>0.122</v>
      </c>
      <c r="Q6" s="3">
        <v>0.18</v>
      </c>
      <c r="R6" s="3">
        <v>0.183</v>
      </c>
      <c r="S6" s="3">
        <v>0.151</v>
      </c>
      <c r="T6" s="3">
        <v>0.1235</v>
      </c>
      <c r="U6" s="3">
        <v>0.21199999999999999</v>
      </c>
      <c r="V6" s="3">
        <v>0.14599999999999999</v>
      </c>
      <c r="W6" s="3">
        <v>0.18099999999999999</v>
      </c>
      <c r="X6" s="3">
        <v>0.153</v>
      </c>
      <c r="Y6" s="3">
        <v>0.17249999999999999</v>
      </c>
      <c r="Z6" s="3">
        <v>0.13300000000000001</v>
      </c>
      <c r="AA6" s="3">
        <v>0.11</v>
      </c>
      <c r="AB6" s="3">
        <v>0.114</v>
      </c>
      <c r="AC6" s="3">
        <v>0.14699999999999999</v>
      </c>
      <c r="AD6" s="3">
        <v>0.1045</v>
      </c>
      <c r="AE6" s="3">
        <v>0.11650000000000001</v>
      </c>
      <c r="AF6" s="3">
        <v>0.1065</v>
      </c>
      <c r="AG6" s="3">
        <v>0.13600000000000001</v>
      </c>
      <c r="AH6" s="3">
        <v>0.12</v>
      </c>
      <c r="AI6" s="3">
        <v>0.127</v>
      </c>
      <c r="AJ6" s="96">
        <v>9.9500000000000005E-2</v>
      </c>
      <c r="AK6" s="96">
        <v>9.2999999999999999E-2</v>
      </c>
      <c r="AL6" s="154" t="s">
        <v>8</v>
      </c>
      <c r="AM6" s="154" t="s">
        <v>8</v>
      </c>
      <c r="AN6" s="154" t="s">
        <v>8</v>
      </c>
      <c r="AO6" s="154" t="s">
        <v>8</v>
      </c>
      <c r="AP6" s="154" t="s">
        <v>8</v>
      </c>
      <c r="AQ6" s="154" t="s">
        <v>8</v>
      </c>
      <c r="AR6" s="154" t="s">
        <v>8</v>
      </c>
      <c r="AS6" s="121"/>
      <c r="AT6" s="103">
        <f>AVERAGE(N6:AI6)</f>
        <v>0.1420454545454545</v>
      </c>
    </row>
    <row r="7" spans="1:46" s="6" customFormat="1" ht="15" thickBot="1">
      <c r="A7" s="2" t="s">
        <v>6</v>
      </c>
      <c r="B7" s="3" t="s">
        <v>10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95">
        <v>0.70499999999999996</v>
      </c>
      <c r="M7" s="3">
        <v>0.22600000000000001</v>
      </c>
      <c r="N7" s="3">
        <v>9.2499999999999999E-2</v>
      </c>
      <c r="O7" s="3">
        <v>0.39100000000000001</v>
      </c>
      <c r="P7" s="3">
        <v>0.17499999999999999</v>
      </c>
      <c r="Q7" s="3">
        <v>0.23200000000000001</v>
      </c>
      <c r="R7" s="3">
        <v>0.27500000000000002</v>
      </c>
      <c r="S7" s="3">
        <v>0.247</v>
      </c>
      <c r="T7" s="3">
        <v>0.2205</v>
      </c>
      <c r="U7" s="3">
        <v>0.28899999999999998</v>
      </c>
      <c r="V7" s="3">
        <v>0.21299999999999999</v>
      </c>
      <c r="W7" s="3">
        <v>0.20899999999999999</v>
      </c>
      <c r="X7" s="3">
        <v>0.22900000000000001</v>
      </c>
      <c r="Y7" s="3">
        <v>0.23400000000000001</v>
      </c>
      <c r="Z7" s="3">
        <v>0.17100000000000001</v>
      </c>
      <c r="AA7" s="3">
        <v>0.13600000000000001</v>
      </c>
      <c r="AB7" s="96">
        <v>9.1499999999999998E-2</v>
      </c>
      <c r="AC7" s="96">
        <v>0.14299999999999999</v>
      </c>
      <c r="AD7" s="3">
        <v>0.1145</v>
      </c>
      <c r="AE7" s="3">
        <v>0.10100000000000001</v>
      </c>
      <c r="AF7" s="96">
        <v>7.3499999999999996E-2</v>
      </c>
      <c r="AG7" s="96">
        <v>0.23100000000000001</v>
      </c>
      <c r="AH7" s="3">
        <v>0.111</v>
      </c>
      <c r="AI7" s="3">
        <v>0.1135</v>
      </c>
      <c r="AJ7" s="3">
        <v>0.1275</v>
      </c>
      <c r="AK7" s="3">
        <v>0.14899999999999999</v>
      </c>
      <c r="AL7" s="3" t="s">
        <v>8</v>
      </c>
      <c r="AM7" s="3" t="s">
        <v>8</v>
      </c>
      <c r="AN7" s="3" t="s">
        <v>8</v>
      </c>
      <c r="AO7" s="3" t="s">
        <v>8</v>
      </c>
      <c r="AP7" s="3" t="s">
        <v>8</v>
      </c>
      <c r="AQ7" s="3" t="s">
        <v>8</v>
      </c>
      <c r="AR7" s="3" t="s">
        <v>8</v>
      </c>
      <c r="AS7" s="124"/>
      <c r="AT7" s="105">
        <f>AVERAGE(N7:AA7,AD7:AE7,AH7:AK7)</f>
        <v>0.191525</v>
      </c>
    </row>
    <row r="8" spans="1:46" s="6" customFormat="1">
      <c r="A8" s="2"/>
      <c r="B8" s="7" t="s">
        <v>32</v>
      </c>
      <c r="C8" s="7" t="s">
        <v>8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97">
        <f>AVERAGE(L2,L4,L6)</f>
        <v>0.26666666666666666</v>
      </c>
      <c r="M8" s="98">
        <f t="shared" ref="M8:S8" si="0">AVERAGE(M2,M4,M6)</f>
        <v>0.10633333333333334</v>
      </c>
      <c r="N8" s="98">
        <f t="shared" si="0"/>
        <v>5.4499999999999993E-2</v>
      </c>
      <c r="O8" s="98">
        <f t="shared" si="0"/>
        <v>0.11016666666666668</v>
      </c>
      <c r="P8" s="98">
        <f t="shared" si="0"/>
        <v>0.36800000000000005</v>
      </c>
      <c r="Q8" s="98">
        <f t="shared" si="0"/>
        <v>0.14833333333333334</v>
      </c>
      <c r="R8" s="98">
        <f t="shared" si="0"/>
        <v>0.16816666666666666</v>
      </c>
      <c r="S8" s="98">
        <f t="shared" si="0"/>
        <v>0.14200000000000002</v>
      </c>
      <c r="T8" s="98">
        <f t="shared" ref="T8:AA8" si="1">AVERAGE(T2,T4,T6)</f>
        <v>0.11850000000000001</v>
      </c>
      <c r="U8" s="98">
        <f t="shared" si="1"/>
        <v>0.20699999999999999</v>
      </c>
      <c r="V8" s="98">
        <f t="shared" si="1"/>
        <v>0.156</v>
      </c>
      <c r="W8" s="98">
        <f t="shared" si="1"/>
        <v>0.16533333333333333</v>
      </c>
      <c r="X8" s="98">
        <f t="shared" si="1"/>
        <v>0.13849999999999998</v>
      </c>
      <c r="Y8" s="98">
        <f t="shared" si="1"/>
        <v>0.1555</v>
      </c>
      <c r="Z8" s="98">
        <f t="shared" si="1"/>
        <v>0.13283333333333333</v>
      </c>
      <c r="AA8" s="98">
        <f t="shared" si="1"/>
        <v>0.10633333333333334</v>
      </c>
      <c r="AB8" s="98">
        <f>AVERAGE(AB4,AB6)</f>
        <v>0.11475</v>
      </c>
      <c r="AC8" s="98">
        <f>AVERAGE(AC4,AC6)</f>
        <v>0.14899999999999999</v>
      </c>
      <c r="AD8" s="98">
        <f t="shared" ref="AD8" si="2">AVERAGE(AD2,AD4,AD6)</f>
        <v>0.1135</v>
      </c>
      <c r="AE8" s="98">
        <f t="shared" ref="AE8" si="3">AVERAGE(AE2,AE4,AE6)</f>
        <v>0.10783333333333334</v>
      </c>
      <c r="AF8" s="98">
        <f>AVERAGE(AF2,AF4,AF6)</f>
        <v>0.10566666666666667</v>
      </c>
      <c r="AG8" s="98">
        <f>AVERAGE(AG2,AG4,AG6)</f>
        <v>0.12628333333333333</v>
      </c>
      <c r="AH8" s="98">
        <f t="shared" ref="AH8" si="4">AVERAGE(AH2,AH4,AH6)</f>
        <v>0.11483333333333334</v>
      </c>
      <c r="AI8" s="98">
        <f t="shared" ref="AI8" si="5">AVERAGE(AI2,AI4,AI6)</f>
        <v>0.12783333333333333</v>
      </c>
      <c r="AJ8" s="98">
        <f>AVERAGE(AJ2,AJ4)</f>
        <v>8.6999999999999994E-2</v>
      </c>
      <c r="AK8" s="98">
        <f>AVERAGE(AK4)</f>
        <v>0.104</v>
      </c>
      <c r="AL8" s="98" t="s">
        <v>8</v>
      </c>
      <c r="AM8" s="98" t="s">
        <v>8</v>
      </c>
      <c r="AN8" s="98" t="s">
        <v>8</v>
      </c>
      <c r="AO8" s="98" t="s">
        <v>8</v>
      </c>
      <c r="AP8" s="98" t="s">
        <v>8</v>
      </c>
      <c r="AQ8" s="98" t="s">
        <v>8</v>
      </c>
      <c r="AR8" s="98" t="s">
        <v>8</v>
      </c>
      <c r="AS8" s="125" t="s">
        <v>28</v>
      </c>
      <c r="AT8" s="159">
        <f>AVERAGE(AT2,AT4,AT6)</f>
        <v>0.139457215007215</v>
      </c>
    </row>
    <row r="9" spans="1:46" s="6" customFormat="1">
      <c r="A9" s="2"/>
      <c r="B9" s="7" t="s">
        <v>33</v>
      </c>
      <c r="C9" s="7" t="s">
        <v>8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97">
        <f>AVERAGE(L3,L5,L7)</f>
        <v>0.27333333333333332</v>
      </c>
      <c r="M9" s="98">
        <f t="shared" ref="M9:S9" si="6">AVERAGE(M3,M5,M7)</f>
        <v>0.10666666666666667</v>
      </c>
      <c r="N9" s="98">
        <f t="shared" si="6"/>
        <v>6.25E-2</v>
      </c>
      <c r="O9" s="98">
        <f t="shared" si="6"/>
        <v>0.16616666666666668</v>
      </c>
      <c r="P9" s="98">
        <f t="shared" si="6"/>
        <v>0.13266666666666668</v>
      </c>
      <c r="Q9" s="98">
        <f t="shared" si="6"/>
        <v>0.19433333333333333</v>
      </c>
      <c r="R9" s="98">
        <f t="shared" si="6"/>
        <v>0.26033333333333336</v>
      </c>
      <c r="S9" s="98">
        <f t="shared" si="6"/>
        <v>0.21666666666666667</v>
      </c>
      <c r="T9" s="98">
        <f t="shared" ref="T9:AA9" si="7">AVERAGE(T3,T5,T7)</f>
        <v>0.19616666666666668</v>
      </c>
      <c r="U9" s="98">
        <f t="shared" si="7"/>
        <v>0.27699999999999997</v>
      </c>
      <c r="V9" s="98">
        <f t="shared" si="7"/>
        <v>0.19533333333333333</v>
      </c>
      <c r="W9" s="98">
        <f t="shared" si="7"/>
        <v>0.19499999999999998</v>
      </c>
      <c r="X9" s="98">
        <f t="shared" si="7"/>
        <v>0.20450000000000002</v>
      </c>
      <c r="Y9" s="98">
        <f t="shared" si="7"/>
        <v>0.19266666666666665</v>
      </c>
      <c r="Z9" s="98">
        <f t="shared" si="7"/>
        <v>0.16866666666666666</v>
      </c>
      <c r="AA9" s="98">
        <f t="shared" si="7"/>
        <v>0.14066666666666669</v>
      </c>
      <c r="AB9" s="98">
        <f>AVERAGE(AB3,AB5)</f>
        <v>0.14750000000000002</v>
      </c>
      <c r="AC9" s="98">
        <f>AVERAGE(AC3,AC5)</f>
        <v>0.189</v>
      </c>
      <c r="AD9" s="98">
        <f t="shared" ref="AD9" si="8">AVERAGE(AD3,AD5,AD7)</f>
        <v>0.1295</v>
      </c>
      <c r="AE9" s="98">
        <f t="shared" ref="AE9" si="9">AVERAGE(AE3,AE5,AE7)</f>
        <v>0.10400000000000002</v>
      </c>
      <c r="AF9" s="98">
        <f>AVERAGE(AF3,AF5)</f>
        <v>0.11924999999999999</v>
      </c>
      <c r="AG9" s="98">
        <f>AVERAGE(AG3,AG5)</f>
        <v>0.12475</v>
      </c>
      <c r="AH9" s="98">
        <f t="shared" ref="AH9" si="10">AVERAGE(AH3,AH5,AH7)</f>
        <v>0.12333333333333334</v>
      </c>
      <c r="AI9" s="98">
        <f t="shared" ref="AI9" si="11">AVERAGE(AI3,AI5,AI7)</f>
        <v>0.11716666666666666</v>
      </c>
      <c r="AJ9" s="98">
        <f>AVERAGE(AJ3,AJ5,AJ7)</f>
        <v>0.10883333333333334</v>
      </c>
      <c r="AK9" s="98">
        <f>AVERAGE(AK3,AK5,AK7)</f>
        <v>0.14400000000000002</v>
      </c>
      <c r="AL9" s="98" t="s">
        <v>8</v>
      </c>
      <c r="AM9" s="98" t="s">
        <v>8</v>
      </c>
      <c r="AN9" s="98" t="s">
        <v>8</v>
      </c>
      <c r="AO9" s="98" t="s">
        <v>8</v>
      </c>
      <c r="AP9" s="98" t="s">
        <v>8</v>
      </c>
      <c r="AQ9" s="98" t="s">
        <v>8</v>
      </c>
      <c r="AR9" s="98" t="s">
        <v>8</v>
      </c>
      <c r="AS9" s="126" t="s">
        <v>29</v>
      </c>
      <c r="AT9" s="160">
        <f t="shared" ref="AT9" si="12">AVERAGE(AT3,AT5,AT7)</f>
        <v>0.16549444444444444</v>
      </c>
    </row>
    <row r="10" spans="1:46" s="93" customForma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7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121" t="s">
        <v>30</v>
      </c>
      <c r="AT10" s="103">
        <f>STDEV(AT2,AT4,AT6)/SQRT(COUNT(AT2,AT4,AT6))</f>
        <v>1.2482358512638908E-2</v>
      </c>
    </row>
    <row r="11" spans="1:46" s="57" customFormat="1" ht="15" thickBo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17"/>
      <c r="M11" s="100"/>
      <c r="N11" s="100"/>
      <c r="O11" s="100"/>
      <c r="P11" s="100"/>
      <c r="Q11" s="100"/>
      <c r="R11" s="101"/>
      <c r="S11" s="102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22" t="s">
        <v>31</v>
      </c>
      <c r="AT11" s="105">
        <f>STDEV(AT3,AT5,AT7)/SQRT(COUNT(AT3,AT5,AT7))</f>
        <v>1.3016078094650864E-2</v>
      </c>
    </row>
    <row r="12" spans="1:46" s="57" customForma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33"/>
      <c r="M12" s="108"/>
      <c r="N12" s="108"/>
      <c r="O12" s="108"/>
      <c r="P12" s="108"/>
      <c r="Q12" s="108"/>
      <c r="R12" s="109"/>
      <c r="S12" s="110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27"/>
      <c r="AT12" s="119"/>
    </row>
    <row r="13" spans="1:46" s="17" customFormat="1">
      <c r="A13" s="87" t="s">
        <v>0</v>
      </c>
      <c r="B13" s="88" t="s">
        <v>11</v>
      </c>
      <c r="C13" s="88">
        <v>5.7000000000000002E-3</v>
      </c>
      <c r="D13" s="88">
        <v>9.98E-2</v>
      </c>
      <c r="E13" s="88">
        <v>3.3099999999999997E-2</v>
      </c>
      <c r="F13" s="88">
        <v>1.3899999999999999E-2</v>
      </c>
      <c r="G13" s="88">
        <v>3.3599999999999998E-2</v>
      </c>
      <c r="H13" s="88">
        <v>3.7000000000000002E-3</v>
      </c>
      <c r="I13" s="88">
        <v>1.7299999999999999E-2</v>
      </c>
      <c r="J13" s="88">
        <v>1.0999999999999999E-2</v>
      </c>
      <c r="K13" s="88">
        <v>1E-3</v>
      </c>
      <c r="L13" s="111">
        <v>3.8E-3</v>
      </c>
      <c r="M13" s="88">
        <v>2.5000000000000001E-3</v>
      </c>
      <c r="N13" s="88">
        <v>2.7000000000000001E-3</v>
      </c>
      <c r="O13" s="88">
        <v>4.5999999999999999E-3</v>
      </c>
      <c r="P13" s="88">
        <v>2.58E-2</v>
      </c>
      <c r="Q13" s="88">
        <v>1.26E-2</v>
      </c>
      <c r="R13" s="88">
        <v>6.3499999999999997E-3</v>
      </c>
      <c r="S13" s="88">
        <v>1.06E-2</v>
      </c>
      <c r="T13" s="88">
        <v>9.4999999999999998E-3</v>
      </c>
      <c r="U13" s="88">
        <v>1.6899999999999998E-2</v>
      </c>
      <c r="V13" s="88">
        <v>7.1999999999999998E-3</v>
      </c>
      <c r="W13" s="88">
        <v>1.47E-2</v>
      </c>
      <c r="X13" s="88">
        <v>8.3000000000000001E-3</v>
      </c>
      <c r="Y13" s="88">
        <v>6.8999999999999999E-3</v>
      </c>
      <c r="Z13" s="88">
        <v>8.3499999999999998E-3</v>
      </c>
      <c r="AA13" s="88">
        <v>5.7499999999999999E-3</v>
      </c>
      <c r="AB13" s="112">
        <v>1.1900000000000001E-2</v>
      </c>
      <c r="AC13" s="112">
        <v>1.2E-2</v>
      </c>
      <c r="AD13" s="88">
        <v>1.5100000000000001E-2</v>
      </c>
      <c r="AE13" s="88">
        <v>8.9999999999999993E-3</v>
      </c>
      <c r="AF13" s="88">
        <v>0.1265</v>
      </c>
      <c r="AG13" s="88">
        <v>1.03E-2</v>
      </c>
      <c r="AH13" s="88">
        <v>1.21E-2</v>
      </c>
      <c r="AI13" s="88">
        <v>1.4500000000000001E-2</v>
      </c>
      <c r="AJ13" s="88">
        <v>4.7499999999999999E-3</v>
      </c>
      <c r="AK13" s="112">
        <v>3.0000000000000001E-3</v>
      </c>
      <c r="AL13" s="88" t="s">
        <v>8</v>
      </c>
      <c r="AM13" s="88" t="s">
        <v>8</v>
      </c>
      <c r="AN13" s="88" t="s">
        <v>8</v>
      </c>
      <c r="AP13" s="5">
        <f>TTEST(L13:AK13:L15:AK15:L17:AK17,L14:AK14:L16:AK16:L18:AK18,2,3)</f>
        <v>5.6013053420407508E-2</v>
      </c>
      <c r="AQ13" s="88" t="s">
        <v>8</v>
      </c>
      <c r="AR13" s="88" t="s">
        <v>8</v>
      </c>
      <c r="AS13" s="121"/>
      <c r="AT13" s="103">
        <f>AVERAGE(N13:AA13,AD13:AJ13)</f>
        <v>1.5833333333333331E-2</v>
      </c>
    </row>
    <row r="14" spans="1:46" s="17" customFormat="1">
      <c r="A14" s="87" t="s">
        <v>2</v>
      </c>
      <c r="B14" s="88" t="s">
        <v>11</v>
      </c>
      <c r="C14" s="88">
        <v>3.3E-3</v>
      </c>
      <c r="D14" s="88">
        <v>8.8000000000000005E-3</v>
      </c>
      <c r="E14" s="88">
        <v>1.21E-2</v>
      </c>
      <c r="F14" s="88">
        <v>0.35</v>
      </c>
      <c r="G14" s="88">
        <v>6.4799999999999996E-2</v>
      </c>
      <c r="H14" s="88">
        <v>5.8999999999999997E-2</v>
      </c>
      <c r="I14" s="88">
        <v>5.1700000000000003E-2</v>
      </c>
      <c r="J14" s="88">
        <v>3.4299999999999997E-2</v>
      </c>
      <c r="K14" s="88">
        <v>2.53E-2</v>
      </c>
      <c r="L14" s="111">
        <v>3.0999999999999999E-3</v>
      </c>
      <c r="M14" s="88">
        <v>1.4E-3</v>
      </c>
      <c r="N14" s="88">
        <v>2.7499999999999998E-3</v>
      </c>
      <c r="O14" s="88">
        <v>3.7499999999999999E-3</v>
      </c>
      <c r="P14" s="88">
        <v>6.7999999999999996E-3</v>
      </c>
      <c r="Q14" s="88">
        <v>2.7099999999999999E-2</v>
      </c>
      <c r="R14" s="88">
        <v>0.1255</v>
      </c>
      <c r="S14" s="88">
        <v>2.3800000000000002E-2</v>
      </c>
      <c r="T14" s="88">
        <v>1.29E-2</v>
      </c>
      <c r="U14" s="88">
        <v>3.49E-2</v>
      </c>
      <c r="V14" s="88">
        <v>7.3000000000000001E-3</v>
      </c>
      <c r="W14" s="88">
        <v>4.7699999999999999E-2</v>
      </c>
      <c r="X14" s="88">
        <v>1.1650000000000001E-2</v>
      </c>
      <c r="Y14" s="88">
        <v>0.1265</v>
      </c>
      <c r="Z14" s="88">
        <v>8.9999999999999993E-3</v>
      </c>
      <c r="AA14" s="88">
        <v>6.8500000000000002E-3</v>
      </c>
      <c r="AB14" s="88">
        <v>1.03E-2</v>
      </c>
      <c r="AC14" s="88">
        <v>9.4999999999999998E-3</v>
      </c>
      <c r="AD14" s="88">
        <v>7.5500000000000003E-3</v>
      </c>
      <c r="AE14" s="88">
        <v>4.7000000000000002E-3</v>
      </c>
      <c r="AF14" s="88">
        <v>6.5500000000000003E-3</v>
      </c>
      <c r="AG14" s="88">
        <v>8.5500000000000003E-3</v>
      </c>
      <c r="AH14" s="88">
        <v>1.15E-2</v>
      </c>
      <c r="AI14" s="88">
        <v>8.0000000000000002E-3</v>
      </c>
      <c r="AJ14" s="88">
        <v>4.7000000000000002E-3</v>
      </c>
      <c r="AK14" s="88">
        <v>1.4499999999999999E-3</v>
      </c>
      <c r="AL14" s="88" t="s">
        <v>8</v>
      </c>
      <c r="AM14" s="88" t="s">
        <v>8</v>
      </c>
      <c r="AN14" s="88" t="s">
        <v>8</v>
      </c>
      <c r="AO14" s="88" t="s">
        <v>8</v>
      </c>
      <c r="AP14" s="88" t="s">
        <v>8</v>
      </c>
      <c r="AQ14" s="88" t="s">
        <v>8</v>
      </c>
      <c r="AR14" s="88" t="s">
        <v>8</v>
      </c>
      <c r="AS14" s="121"/>
      <c r="AT14" s="103">
        <f>AVERAGE(N14:AK14)</f>
        <v>2.16375E-2</v>
      </c>
    </row>
    <row r="15" spans="1:46" s="17" customFormat="1">
      <c r="A15" s="87" t="s">
        <v>3</v>
      </c>
      <c r="B15" s="88" t="s">
        <v>11</v>
      </c>
      <c r="C15" s="88">
        <v>7.9799999999999996E-2</v>
      </c>
      <c r="D15" s="88">
        <v>0.25890000000000002</v>
      </c>
      <c r="E15" s="88">
        <v>0.23760000000000001</v>
      </c>
      <c r="F15" s="88">
        <v>0.28410000000000002</v>
      </c>
      <c r="G15" s="88">
        <v>0.47499999999999998</v>
      </c>
      <c r="H15" s="88">
        <v>1.0500000000000001E-2</v>
      </c>
      <c r="I15" s="88">
        <v>0.4395</v>
      </c>
      <c r="J15" s="88">
        <v>0.58699999999999997</v>
      </c>
      <c r="K15" s="88">
        <v>0.15379999999999999</v>
      </c>
      <c r="L15" s="111">
        <v>2.3900000000000001E-2</v>
      </c>
      <c r="M15" s="88">
        <v>6.7999999999999996E-3</v>
      </c>
      <c r="N15" s="88">
        <v>3.8500000000000001E-3</v>
      </c>
      <c r="O15" s="88">
        <v>1.0699999999999999E-2</v>
      </c>
      <c r="P15" s="88">
        <v>1.0999999999999999E-2</v>
      </c>
      <c r="Q15" s="88">
        <v>1.5800000000000002E-2</v>
      </c>
      <c r="R15" s="88">
        <v>1.0699999999999999E-2</v>
      </c>
      <c r="S15" s="88">
        <v>1.9699999999999999E-2</v>
      </c>
      <c r="T15" s="88">
        <v>1.0500000000000001E-2</v>
      </c>
      <c r="U15" s="88">
        <v>1.6299999999999999E-2</v>
      </c>
      <c r="V15" s="88">
        <v>1.24E-2</v>
      </c>
      <c r="W15" s="88">
        <v>1.2999999999999999E-2</v>
      </c>
      <c r="X15" s="88">
        <v>1.2749999999999999E-2</v>
      </c>
      <c r="Y15" s="88">
        <v>1.06E-2</v>
      </c>
      <c r="Z15" s="88">
        <v>8.8500000000000002E-3</v>
      </c>
      <c r="AA15" s="88">
        <v>6.0499999999999998E-3</v>
      </c>
      <c r="AB15" s="88">
        <v>1.12E-2</v>
      </c>
      <c r="AC15" s="88">
        <v>1.0999999999999999E-2</v>
      </c>
      <c r="AD15" s="88">
        <v>1.17E-2</v>
      </c>
      <c r="AE15" s="88">
        <v>9.9000000000000008E-3</v>
      </c>
      <c r="AF15" s="88">
        <v>9.9500000000000005E-3</v>
      </c>
      <c r="AG15" s="88">
        <v>9.5499999999999995E-3</v>
      </c>
      <c r="AH15" s="88">
        <v>8.9499999999999996E-3</v>
      </c>
      <c r="AI15" s="88">
        <v>8.9499999999999996E-3</v>
      </c>
      <c r="AJ15" s="88">
        <v>8.0499999999999999E-3</v>
      </c>
      <c r="AK15" s="88">
        <v>7.2500000000000004E-3</v>
      </c>
      <c r="AL15" s="88" t="s">
        <v>8</v>
      </c>
      <c r="AM15" s="88" t="s">
        <v>8</v>
      </c>
      <c r="AN15" s="88" t="s">
        <v>8</v>
      </c>
      <c r="AO15" s="88" t="s">
        <v>8</v>
      </c>
      <c r="AP15" s="88" t="s">
        <v>8</v>
      </c>
      <c r="AQ15" s="88" t="s">
        <v>8</v>
      </c>
      <c r="AR15" s="88" t="s">
        <v>8</v>
      </c>
      <c r="AS15" s="121"/>
      <c r="AT15" s="103">
        <f>AVERAGE(N15:AK15)</f>
        <v>1.0779166666666666E-2</v>
      </c>
    </row>
    <row r="16" spans="1:46" s="17" customFormat="1">
      <c r="A16" s="87" t="s">
        <v>4</v>
      </c>
      <c r="B16" s="88" t="s">
        <v>11</v>
      </c>
      <c r="C16" s="88">
        <v>3.5700000000000003E-2</v>
      </c>
      <c r="D16" s="88">
        <v>0.22</v>
      </c>
      <c r="E16" s="88">
        <v>0.1205</v>
      </c>
      <c r="F16" s="88">
        <v>0.2079</v>
      </c>
      <c r="G16" s="88">
        <v>0.30059999999999998</v>
      </c>
      <c r="H16" s="88">
        <v>3.5900000000000001E-2</v>
      </c>
      <c r="I16" s="88">
        <v>3.5700000000000003E-2</v>
      </c>
      <c r="J16" s="88">
        <v>1.6299999999999999E-2</v>
      </c>
      <c r="K16" s="88">
        <v>4.02E-2</v>
      </c>
      <c r="L16" s="111">
        <v>8.2000000000000007E-3</v>
      </c>
      <c r="M16" s="88">
        <v>2.8999999999999998E-3</v>
      </c>
      <c r="N16" s="88">
        <v>3.5999999999999999E-3</v>
      </c>
      <c r="O16" s="88">
        <v>6.1500000000000001E-3</v>
      </c>
      <c r="P16" s="88">
        <v>2.75E-2</v>
      </c>
      <c r="Q16" s="88">
        <v>0.03</v>
      </c>
      <c r="R16" s="88">
        <v>1.295E-2</v>
      </c>
      <c r="S16" s="88">
        <v>1.4800000000000001E-2</v>
      </c>
      <c r="T16" s="88">
        <v>1.1900000000000001E-2</v>
      </c>
      <c r="U16" s="88">
        <v>1.9800000000000002E-2</v>
      </c>
      <c r="V16" s="88">
        <v>5.4999999999999997E-3</v>
      </c>
      <c r="W16" s="88">
        <v>2.2700000000000001E-2</v>
      </c>
      <c r="X16" s="88">
        <v>8.6E-3</v>
      </c>
      <c r="Y16" s="88">
        <v>1.3950000000000001E-2</v>
      </c>
      <c r="Z16" s="88">
        <v>1.0500000000000001E-2</v>
      </c>
      <c r="AA16" s="88">
        <v>7.4999999999999997E-3</v>
      </c>
      <c r="AB16" s="88">
        <v>9.8499999999999994E-3</v>
      </c>
      <c r="AC16" s="88">
        <v>7.4999999999999997E-3</v>
      </c>
      <c r="AD16" s="88">
        <v>9.75E-3</v>
      </c>
      <c r="AE16" s="88">
        <v>6.4999999999999997E-3</v>
      </c>
      <c r="AF16" s="88">
        <v>7.0499999999999998E-3</v>
      </c>
      <c r="AG16" s="88">
        <v>4.5999999999999999E-3</v>
      </c>
      <c r="AH16" s="88">
        <v>8.8850000000000005E-3</v>
      </c>
      <c r="AI16" s="88">
        <v>8.0499999999999999E-3</v>
      </c>
      <c r="AJ16" s="88">
        <v>6.9499999999999996E-3</v>
      </c>
      <c r="AK16" s="88">
        <v>8.8999999999999999E-3</v>
      </c>
      <c r="AL16" s="88" t="s">
        <v>8</v>
      </c>
      <c r="AM16" s="88" t="s">
        <v>8</v>
      </c>
      <c r="AN16" s="88" t="s">
        <v>8</v>
      </c>
      <c r="AO16" s="88" t="s">
        <v>8</v>
      </c>
      <c r="AP16" s="88" t="s">
        <v>8</v>
      </c>
      <c r="AQ16" s="88" t="s">
        <v>8</v>
      </c>
      <c r="AR16" s="88" t="s">
        <v>8</v>
      </c>
      <c r="AS16" s="121"/>
      <c r="AT16" s="103">
        <f>AVERAGE(N16:AK16)</f>
        <v>1.1395208333333335E-2</v>
      </c>
    </row>
    <row r="17" spans="1:46" s="17" customFormat="1">
      <c r="A17" s="87" t="s">
        <v>5</v>
      </c>
      <c r="B17" s="88" t="s">
        <v>11</v>
      </c>
      <c r="C17" s="88" t="s">
        <v>8</v>
      </c>
      <c r="D17" s="88" t="s">
        <v>8</v>
      </c>
      <c r="E17" s="88" t="s">
        <v>8</v>
      </c>
      <c r="F17" s="88" t="s">
        <v>8</v>
      </c>
      <c r="G17" s="88" t="s">
        <v>8</v>
      </c>
      <c r="H17" s="88" t="s">
        <v>8</v>
      </c>
      <c r="I17" s="88" t="s">
        <v>8</v>
      </c>
      <c r="J17" s="88" t="s">
        <v>8</v>
      </c>
      <c r="K17" s="88" t="s">
        <v>8</v>
      </c>
      <c r="L17" s="111">
        <v>0.41980000000000001</v>
      </c>
      <c r="M17" s="88">
        <v>0.54700000000000004</v>
      </c>
      <c r="N17" s="88">
        <v>4.0899999999999999E-2</v>
      </c>
      <c r="O17" s="88">
        <v>0.2215</v>
      </c>
      <c r="P17" s="88">
        <v>0.21590000000000001</v>
      </c>
      <c r="Q17" s="88">
        <v>0.23899999999999999</v>
      </c>
      <c r="R17" s="88">
        <v>0.15240000000000001</v>
      </c>
      <c r="S17" s="88">
        <v>8.4599999999999995E-2</v>
      </c>
      <c r="T17" s="88">
        <v>3.9100000000000003E-2</v>
      </c>
      <c r="U17" s="88">
        <v>9.1899999999999996E-2</v>
      </c>
      <c r="V17" s="88">
        <v>1.14E-2</v>
      </c>
      <c r="W17" s="88">
        <v>4.0300000000000002E-2</v>
      </c>
      <c r="X17" s="88">
        <v>2.435E-2</v>
      </c>
      <c r="Y17" s="88">
        <v>2.1700000000000001E-2</v>
      </c>
      <c r="Z17" s="88">
        <v>1.5699999999999999E-2</v>
      </c>
      <c r="AA17" s="88">
        <v>1.17E-2</v>
      </c>
      <c r="AB17" s="88">
        <v>1.12E-2</v>
      </c>
      <c r="AC17" s="88">
        <v>1.0500000000000001E-2</v>
      </c>
      <c r="AD17" s="88">
        <v>1.1950000000000001E-2</v>
      </c>
      <c r="AE17" s="88">
        <v>9.7999999999999997E-3</v>
      </c>
      <c r="AF17" s="88">
        <v>9.4999999999999998E-3</v>
      </c>
      <c r="AG17" s="88">
        <v>9.0500000000000008E-3</v>
      </c>
      <c r="AH17" s="88">
        <v>1.01E-2</v>
      </c>
      <c r="AI17" s="88">
        <v>1.03E-2</v>
      </c>
      <c r="AJ17" s="112">
        <v>6.4999999999999997E-3</v>
      </c>
      <c r="AK17" s="112">
        <v>6.0000000000000001E-3</v>
      </c>
      <c r="AL17" s="155" t="s">
        <v>8</v>
      </c>
      <c r="AM17" s="155" t="s">
        <v>8</v>
      </c>
      <c r="AN17" s="155" t="s">
        <v>8</v>
      </c>
      <c r="AO17" s="155" t="s">
        <v>8</v>
      </c>
      <c r="AP17" s="155" t="s">
        <v>8</v>
      </c>
      <c r="AQ17" s="155" t="s">
        <v>8</v>
      </c>
      <c r="AR17" s="155" t="s">
        <v>8</v>
      </c>
      <c r="AS17" s="121"/>
      <c r="AT17" s="103">
        <f>AVERAGE(N17:AI17)</f>
        <v>5.8765909090909112E-2</v>
      </c>
    </row>
    <row r="18" spans="1:46" s="17" customFormat="1" ht="15" thickBot="1">
      <c r="A18" s="87" t="s">
        <v>6</v>
      </c>
      <c r="B18" s="88" t="s">
        <v>11</v>
      </c>
      <c r="C18" s="88" t="s">
        <v>8</v>
      </c>
      <c r="D18" s="88" t="s">
        <v>8</v>
      </c>
      <c r="E18" s="88" t="s">
        <v>8</v>
      </c>
      <c r="F18" s="88" t="s">
        <v>8</v>
      </c>
      <c r="G18" s="88" t="s">
        <v>8</v>
      </c>
      <c r="H18" s="88" t="s">
        <v>8</v>
      </c>
      <c r="I18" s="88" t="s">
        <v>8</v>
      </c>
      <c r="J18" s="88" t="s">
        <v>8</v>
      </c>
      <c r="K18" s="88" t="s">
        <v>8</v>
      </c>
      <c r="L18" s="111">
        <v>0.27879999999999999</v>
      </c>
      <c r="M18" s="88">
        <v>0.26240000000000002</v>
      </c>
      <c r="N18" s="88">
        <v>5.4899999999999997E-2</v>
      </c>
      <c r="O18" s="88">
        <v>0.1142</v>
      </c>
      <c r="P18" s="88">
        <v>0.50939999999999996</v>
      </c>
      <c r="Q18" s="88">
        <v>0.49959999999999999</v>
      </c>
      <c r="R18" s="88">
        <v>0.34975000000000001</v>
      </c>
      <c r="S18" s="88">
        <v>0.28060000000000002</v>
      </c>
      <c r="T18" s="88">
        <v>9.3549999999999994E-2</v>
      </c>
      <c r="U18" s="88">
        <v>0.248</v>
      </c>
      <c r="V18" s="88">
        <v>2.4500000000000001E-2</v>
      </c>
      <c r="W18" s="88">
        <v>8.9499999999999996E-2</v>
      </c>
      <c r="X18" s="88">
        <v>9.9199999999999997E-2</v>
      </c>
      <c r="Y18" s="88">
        <v>4.1349999999999998E-2</v>
      </c>
      <c r="Z18" s="88">
        <v>2.7400000000000001E-2</v>
      </c>
      <c r="AA18" s="88">
        <v>1.9349999999999999E-2</v>
      </c>
      <c r="AB18" s="112">
        <v>8.3499999999999998E-3</v>
      </c>
      <c r="AC18" s="112">
        <v>8.9999999999999993E-3</v>
      </c>
      <c r="AD18" s="88">
        <v>1.085E-2</v>
      </c>
      <c r="AE18" s="88">
        <v>7.7999999999999996E-3</v>
      </c>
      <c r="AF18" s="112">
        <v>4.0499999999999998E-3</v>
      </c>
      <c r="AG18" s="112">
        <v>4.7499999999999999E-3</v>
      </c>
      <c r="AH18" s="88">
        <v>1.005E-2</v>
      </c>
      <c r="AI18" s="88">
        <v>1.5800000000000002E-2</v>
      </c>
      <c r="AJ18" s="88">
        <v>1.355E-2</v>
      </c>
      <c r="AK18" s="88">
        <v>1.3299999999999999E-2</v>
      </c>
      <c r="AL18" s="88" t="s">
        <v>8</v>
      </c>
      <c r="AM18" s="88" t="s">
        <v>8</v>
      </c>
      <c r="AN18" s="88" t="s">
        <v>8</v>
      </c>
      <c r="AO18" s="88" t="s">
        <v>8</v>
      </c>
      <c r="AP18" s="88" t="s">
        <v>8</v>
      </c>
      <c r="AQ18" s="88" t="s">
        <v>8</v>
      </c>
      <c r="AR18" s="88" t="s">
        <v>8</v>
      </c>
      <c r="AS18" s="124"/>
      <c r="AT18" s="105">
        <f>AVERAGE(N18:AA18,AD18:AE18,AH18:AK18)</f>
        <v>0.12613250000000004</v>
      </c>
    </row>
    <row r="19" spans="1:46" s="17" customFormat="1">
      <c r="A19" s="87"/>
      <c r="B19" s="7" t="s">
        <v>32</v>
      </c>
      <c r="C19" s="89" t="s">
        <v>8</v>
      </c>
      <c r="D19" s="89" t="s">
        <v>8</v>
      </c>
      <c r="E19" s="89" t="s">
        <v>8</v>
      </c>
      <c r="F19" s="89" t="s">
        <v>8</v>
      </c>
      <c r="G19" s="89" t="s">
        <v>8</v>
      </c>
      <c r="H19" s="89" t="s">
        <v>8</v>
      </c>
      <c r="I19" s="89" t="s">
        <v>8</v>
      </c>
      <c r="J19" s="89" t="s">
        <v>8</v>
      </c>
      <c r="K19" s="89" t="s">
        <v>8</v>
      </c>
      <c r="L19" s="113">
        <f>AVERAGE(L13,L15,L17)</f>
        <v>0.14916666666666667</v>
      </c>
      <c r="M19" s="114">
        <f t="shared" ref="M19:S19" si="13">AVERAGE(M13,M15,M17)</f>
        <v>0.18543333333333334</v>
      </c>
      <c r="N19" s="114">
        <f t="shared" si="13"/>
        <v>1.5816666666666666E-2</v>
      </c>
      <c r="O19" s="114">
        <f t="shared" si="13"/>
        <v>7.8933333333333341E-2</v>
      </c>
      <c r="P19" s="114">
        <f t="shared" si="13"/>
        <v>8.4233333333333341E-2</v>
      </c>
      <c r="Q19" s="114">
        <f t="shared" si="13"/>
        <v>8.9133333333333328E-2</v>
      </c>
      <c r="R19" s="114">
        <f t="shared" si="13"/>
        <v>5.6483333333333337E-2</v>
      </c>
      <c r="S19" s="114">
        <f t="shared" si="13"/>
        <v>3.8300000000000001E-2</v>
      </c>
      <c r="T19" s="114">
        <f t="shared" ref="T19:AB19" si="14">AVERAGE(T13,T15,T17)</f>
        <v>1.9699999999999999E-2</v>
      </c>
      <c r="U19" s="114">
        <f t="shared" si="14"/>
        <v>4.1699999999999994E-2</v>
      </c>
      <c r="V19" s="114">
        <f t="shared" si="14"/>
        <v>1.0333333333333333E-2</v>
      </c>
      <c r="W19" s="114">
        <f t="shared" si="14"/>
        <v>2.2666666666666668E-2</v>
      </c>
      <c r="X19" s="114">
        <f t="shared" si="14"/>
        <v>1.5133333333333332E-2</v>
      </c>
      <c r="Y19" s="114">
        <f t="shared" si="14"/>
        <v>1.3066666666666666E-2</v>
      </c>
      <c r="Z19" s="114">
        <f t="shared" si="14"/>
        <v>1.0966666666666666E-2</v>
      </c>
      <c r="AA19" s="114">
        <f t="shared" si="14"/>
        <v>7.8333333333333328E-3</v>
      </c>
      <c r="AB19" s="114">
        <f t="shared" si="14"/>
        <v>1.1433333333333335E-2</v>
      </c>
      <c r="AC19" s="114">
        <f t="shared" ref="AC19:AD19" si="15">AVERAGE(AC13,AC15,AC17)</f>
        <v>1.1166666666666667E-2</v>
      </c>
      <c r="AD19" s="114">
        <f t="shared" si="15"/>
        <v>1.2916666666666667E-2</v>
      </c>
      <c r="AE19" s="114">
        <f t="shared" ref="AE19:AF19" si="16">AVERAGE(AE13,AE15,AE17)</f>
        <v>9.566666666666666E-3</v>
      </c>
      <c r="AF19" s="114">
        <f t="shared" si="16"/>
        <v>4.8650000000000006E-2</v>
      </c>
      <c r="AG19" s="114">
        <f t="shared" ref="AG19:AH19" si="17">AVERAGE(AG13,AG15,AG17)</f>
        <v>9.633333333333334E-3</v>
      </c>
      <c r="AH19" s="114">
        <f t="shared" si="17"/>
        <v>1.0383333333333333E-2</v>
      </c>
      <c r="AI19" s="114">
        <f t="shared" ref="AI19" si="18">AVERAGE(AI13,AI15,AI17)</f>
        <v>1.1250000000000001E-2</v>
      </c>
      <c r="AJ19" s="114">
        <f t="shared" ref="AJ19:AK19" si="19">AVERAGE(AJ13,AJ15,AJ17)</f>
        <v>6.4333333333333326E-3</v>
      </c>
      <c r="AK19" s="114">
        <f t="shared" si="19"/>
        <v>5.4166666666666669E-3</v>
      </c>
      <c r="AL19" s="114" t="s">
        <v>8</v>
      </c>
      <c r="AM19" s="114" t="s">
        <v>8</v>
      </c>
      <c r="AN19" s="114" t="s">
        <v>8</v>
      </c>
      <c r="AO19" s="114" t="s">
        <v>8</v>
      </c>
      <c r="AP19" s="114" t="s">
        <v>8</v>
      </c>
      <c r="AQ19" s="114" t="s">
        <v>8</v>
      </c>
      <c r="AR19" s="114" t="s">
        <v>8</v>
      </c>
      <c r="AS19" s="125" t="s">
        <v>28</v>
      </c>
      <c r="AT19" s="120">
        <f>AVERAGE(AT13,AT15,AT17)</f>
        <v>2.8459469696969702E-2</v>
      </c>
    </row>
    <row r="20" spans="1:46" s="17" customFormat="1">
      <c r="A20" s="87"/>
      <c r="B20" s="7" t="s">
        <v>33</v>
      </c>
      <c r="C20" s="89" t="s">
        <v>8</v>
      </c>
      <c r="D20" s="89" t="s">
        <v>8</v>
      </c>
      <c r="E20" s="89" t="s">
        <v>8</v>
      </c>
      <c r="F20" s="89" t="s">
        <v>8</v>
      </c>
      <c r="G20" s="89" t="s">
        <v>8</v>
      </c>
      <c r="H20" s="89" t="s">
        <v>8</v>
      </c>
      <c r="I20" s="89" t="s">
        <v>8</v>
      </c>
      <c r="J20" s="89" t="s">
        <v>8</v>
      </c>
      <c r="K20" s="89" t="s">
        <v>8</v>
      </c>
      <c r="L20" s="113">
        <f>AVERAGE(L14,L16,L18)</f>
        <v>9.6699999999999994E-2</v>
      </c>
      <c r="M20" s="114">
        <f t="shared" ref="M20:S20" si="20">AVERAGE(M14,M16,M18)</f>
        <v>8.8900000000000021E-2</v>
      </c>
      <c r="N20" s="114">
        <f t="shared" si="20"/>
        <v>2.0416666666666666E-2</v>
      </c>
      <c r="O20" s="114">
        <f t="shared" si="20"/>
        <v>4.1366666666666663E-2</v>
      </c>
      <c r="P20" s="114">
        <f t="shared" si="20"/>
        <v>0.18123333333333333</v>
      </c>
      <c r="Q20" s="114">
        <f t="shared" si="20"/>
        <v>0.18556666666666666</v>
      </c>
      <c r="R20" s="114">
        <f t="shared" si="20"/>
        <v>0.16273333333333331</v>
      </c>
      <c r="S20" s="114">
        <f t="shared" si="20"/>
        <v>0.10640000000000001</v>
      </c>
      <c r="T20" s="114">
        <f t="shared" ref="T20:AB20" si="21">AVERAGE(T14,T16,T18)</f>
        <v>3.9449999999999999E-2</v>
      </c>
      <c r="U20" s="114">
        <f t="shared" si="21"/>
        <v>0.10089999999999999</v>
      </c>
      <c r="V20" s="114">
        <f t="shared" si="21"/>
        <v>1.2433333333333333E-2</v>
      </c>
      <c r="W20" s="114">
        <f t="shared" si="21"/>
        <v>5.3299999999999993E-2</v>
      </c>
      <c r="X20" s="114">
        <f t="shared" si="21"/>
        <v>3.9816666666666667E-2</v>
      </c>
      <c r="Y20" s="114">
        <f t="shared" si="21"/>
        <v>6.0599999999999994E-2</v>
      </c>
      <c r="Z20" s="114">
        <f t="shared" si="21"/>
        <v>1.5633333333333332E-2</v>
      </c>
      <c r="AA20" s="114">
        <f t="shared" si="21"/>
        <v>1.1233333333333333E-2</v>
      </c>
      <c r="AB20" s="114">
        <f t="shared" si="21"/>
        <v>9.4999999999999998E-3</v>
      </c>
      <c r="AC20" s="114">
        <f t="shared" ref="AC20:AD20" si="22">AVERAGE(AC14,AC16,AC18)</f>
        <v>8.666666666666668E-3</v>
      </c>
      <c r="AD20" s="114">
        <f t="shared" si="22"/>
        <v>9.3833333333333338E-3</v>
      </c>
      <c r="AE20" s="114">
        <f t="shared" ref="AE20:AF20" si="23">AVERAGE(AE14,AE16,AE18)</f>
        <v>6.3333333333333332E-3</v>
      </c>
      <c r="AF20" s="114">
        <f t="shared" si="23"/>
        <v>5.8833333333333333E-3</v>
      </c>
      <c r="AG20" s="114">
        <f t="shared" ref="AG20:AH20" si="24">AVERAGE(AG14,AG16,AG18)</f>
        <v>5.9666666666666661E-3</v>
      </c>
      <c r="AH20" s="114">
        <f t="shared" si="24"/>
        <v>1.0145E-2</v>
      </c>
      <c r="AI20" s="114">
        <f t="shared" ref="AI20" si="25">AVERAGE(AI14,AI16,AI18)</f>
        <v>1.0616666666666668E-2</v>
      </c>
      <c r="AJ20" s="114">
        <f t="shared" ref="AJ20:AK20" si="26">AVERAGE(AJ14,AJ16,AJ18)</f>
        <v>8.3999999999999995E-3</v>
      </c>
      <c r="AK20" s="114">
        <f t="shared" si="26"/>
        <v>7.8833333333333325E-3</v>
      </c>
      <c r="AL20" s="114" t="s">
        <v>8</v>
      </c>
      <c r="AM20" s="114" t="s">
        <v>8</v>
      </c>
      <c r="AN20" s="114" t="s">
        <v>8</v>
      </c>
      <c r="AO20" s="114" t="s">
        <v>8</v>
      </c>
      <c r="AP20" s="114" t="s">
        <v>8</v>
      </c>
      <c r="AQ20" s="114" t="s">
        <v>8</v>
      </c>
      <c r="AR20" s="114" t="s">
        <v>8</v>
      </c>
      <c r="AS20" s="126" t="s">
        <v>29</v>
      </c>
      <c r="AT20" s="104">
        <f t="shared" ref="AT20" si="27">AVERAGE(AT14,AT16,AT18)</f>
        <v>5.3055069444444457E-2</v>
      </c>
    </row>
    <row r="21" spans="1:46">
      <c r="A21" s="4"/>
      <c r="B21" s="7"/>
      <c r="C21" s="8"/>
      <c r="D21" s="8"/>
      <c r="E21" s="8"/>
      <c r="F21" s="8"/>
      <c r="G21" s="8"/>
      <c r="H21" s="8"/>
      <c r="I21" s="8"/>
      <c r="J21" s="8"/>
      <c r="K21" s="8"/>
      <c r="L21" s="30"/>
      <c r="M21" s="8"/>
      <c r="N21" s="8"/>
      <c r="O21" s="8"/>
      <c r="P21" s="8"/>
      <c r="Q21" s="8"/>
      <c r="R21" s="115"/>
      <c r="S21" s="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21" t="s">
        <v>30</v>
      </c>
      <c r="AT21" s="103">
        <f>STDEV(AT13,AT15,AT17)/SQRT(COUNT(AT13,AT15,AT17))</f>
        <v>1.5223297405922534E-2</v>
      </c>
    </row>
    <row r="22" spans="1:46" ht="15" thickBot="1">
      <c r="A22" s="116"/>
      <c r="B22" s="37"/>
      <c r="C22" s="16"/>
      <c r="D22" s="16"/>
      <c r="E22" s="16"/>
      <c r="F22" s="16"/>
      <c r="G22" s="16"/>
      <c r="H22" s="16"/>
      <c r="I22" s="16"/>
      <c r="J22" s="16"/>
      <c r="K22" s="16"/>
      <c r="L22" s="117"/>
      <c r="M22" s="16"/>
      <c r="N22" s="16"/>
      <c r="O22" s="16"/>
      <c r="P22" s="16"/>
      <c r="Q22" s="16"/>
      <c r="R22" s="118"/>
      <c r="S22" s="8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22" t="s">
        <v>31</v>
      </c>
      <c r="AT22" s="105">
        <f>STDEV(AT14,AT16,AT18)/SQRT(COUNT(AT14,AT16,AT18))</f>
        <v>3.6658147239496452E-2</v>
      </c>
    </row>
    <row r="23" spans="1:46">
      <c r="A23" s="128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32"/>
      <c r="N23" s="132"/>
      <c r="O23" s="132"/>
      <c r="P23" s="132"/>
      <c r="Q23" s="132"/>
      <c r="R23" s="134"/>
      <c r="S23" s="135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27"/>
      <c r="AT23" s="119"/>
    </row>
    <row r="24" spans="1:46">
      <c r="A24" s="9" t="s">
        <v>0</v>
      </c>
      <c r="B24" s="10" t="s">
        <v>12</v>
      </c>
      <c r="C24" s="45">
        <v>3</v>
      </c>
      <c r="D24" s="8">
        <v>3.3</v>
      </c>
      <c r="E24" s="8">
        <v>4</v>
      </c>
      <c r="F24" s="8">
        <v>3.3</v>
      </c>
      <c r="G24" s="8">
        <v>4.5</v>
      </c>
      <c r="H24" s="8">
        <v>3.3</v>
      </c>
      <c r="I24" s="8">
        <v>4</v>
      </c>
      <c r="J24" s="8">
        <v>2.6</v>
      </c>
      <c r="K24" s="8">
        <v>10.3</v>
      </c>
      <c r="L24" s="30">
        <v>4</v>
      </c>
      <c r="M24" s="10">
        <v>12.5</v>
      </c>
      <c r="N24" s="10">
        <v>10</v>
      </c>
      <c r="O24" s="10">
        <v>10</v>
      </c>
      <c r="P24" s="10">
        <v>11</v>
      </c>
      <c r="Q24" s="10">
        <v>37</v>
      </c>
      <c r="R24" s="10">
        <v>54.5</v>
      </c>
      <c r="S24" s="10">
        <v>55</v>
      </c>
      <c r="T24" s="10">
        <v>75</v>
      </c>
      <c r="U24" s="140">
        <v>80</v>
      </c>
      <c r="V24" s="140">
        <v>87.5</v>
      </c>
      <c r="W24" s="10">
        <v>72</v>
      </c>
      <c r="X24" s="10">
        <v>62</v>
      </c>
      <c r="Y24" s="10">
        <v>58</v>
      </c>
      <c r="Z24" s="10">
        <v>64</v>
      </c>
      <c r="AA24" s="10">
        <v>62</v>
      </c>
      <c r="AB24" s="136">
        <v>36</v>
      </c>
      <c r="AC24" s="136">
        <v>44</v>
      </c>
      <c r="AD24" s="10">
        <v>60</v>
      </c>
      <c r="AE24" s="10">
        <v>56</v>
      </c>
      <c r="AF24" s="10">
        <v>64</v>
      </c>
      <c r="AG24" s="10">
        <v>68</v>
      </c>
      <c r="AH24" s="10">
        <v>64</v>
      </c>
      <c r="AI24" s="10">
        <v>52</v>
      </c>
      <c r="AJ24" s="10">
        <v>56</v>
      </c>
      <c r="AK24" s="136">
        <v>18</v>
      </c>
      <c r="AL24" s="10">
        <v>42</v>
      </c>
      <c r="AM24" s="10">
        <v>55</v>
      </c>
      <c r="AN24" s="10">
        <v>51.5</v>
      </c>
      <c r="AO24" s="10">
        <v>53</v>
      </c>
      <c r="AP24" s="10">
        <v>75</v>
      </c>
      <c r="AQ24" s="10">
        <v>68.5</v>
      </c>
      <c r="AR24" s="10">
        <v>11.5</v>
      </c>
      <c r="AS24" s="5">
        <f>TTEST(M24:AR24:M26:AR26:M28:AR28,M25:AR25:M27:AR27:M29:AR29,2,3)</f>
        <v>0.35198028607657283</v>
      </c>
      <c r="AT24" s="130">
        <f>AVERAGE(N24:AA24,AD24:AJ24)</f>
        <v>55.142857142857146</v>
      </c>
    </row>
    <row r="25" spans="1:46">
      <c r="A25" s="9" t="s">
        <v>2</v>
      </c>
      <c r="B25" s="10" t="s">
        <v>12</v>
      </c>
      <c r="C25" s="45">
        <v>3</v>
      </c>
      <c r="D25" s="8">
        <v>3.8</v>
      </c>
      <c r="E25" s="8">
        <v>3.3</v>
      </c>
      <c r="F25" s="8">
        <v>4.3</v>
      </c>
      <c r="G25" s="8">
        <v>4.8</v>
      </c>
      <c r="H25" s="8">
        <v>5.5</v>
      </c>
      <c r="I25" s="8">
        <v>4.5</v>
      </c>
      <c r="J25" s="8">
        <v>3.1</v>
      </c>
      <c r="K25" s="8">
        <v>15.3</v>
      </c>
      <c r="L25" s="30">
        <v>7.5</v>
      </c>
      <c r="M25" s="10">
        <v>18</v>
      </c>
      <c r="N25" s="10">
        <v>19</v>
      </c>
      <c r="O25" s="10">
        <v>13</v>
      </c>
      <c r="P25" s="10">
        <v>12</v>
      </c>
      <c r="Q25" s="10">
        <v>45</v>
      </c>
      <c r="R25" s="10">
        <v>71</v>
      </c>
      <c r="S25" s="10">
        <v>80</v>
      </c>
      <c r="T25" s="10">
        <v>95</v>
      </c>
      <c r="U25" s="140">
        <v>87.5</v>
      </c>
      <c r="V25" s="140">
        <v>92.5</v>
      </c>
      <c r="W25" s="10">
        <v>81</v>
      </c>
      <c r="X25" s="10">
        <v>64</v>
      </c>
      <c r="Y25" s="10">
        <v>44</v>
      </c>
      <c r="Z25" s="10">
        <v>52</v>
      </c>
      <c r="AA25" s="10">
        <v>56</v>
      </c>
      <c r="AB25" s="10">
        <v>52</v>
      </c>
      <c r="AC25" s="10">
        <v>64</v>
      </c>
      <c r="AD25" s="10">
        <v>70</v>
      </c>
      <c r="AE25" s="10">
        <v>68</v>
      </c>
      <c r="AF25" s="10">
        <v>76</v>
      </c>
      <c r="AG25" s="10">
        <v>74</v>
      </c>
      <c r="AH25" s="10">
        <v>66</v>
      </c>
      <c r="AI25" s="10">
        <v>60</v>
      </c>
      <c r="AJ25" s="10">
        <v>62</v>
      </c>
      <c r="AK25" s="10">
        <v>65</v>
      </c>
      <c r="AL25" s="10">
        <v>59.5</v>
      </c>
      <c r="AM25" s="10">
        <v>60.5</v>
      </c>
      <c r="AN25" s="10">
        <v>51</v>
      </c>
      <c r="AO25" s="10">
        <v>56</v>
      </c>
      <c r="AP25" s="10">
        <v>80.5</v>
      </c>
      <c r="AQ25" s="10">
        <v>63</v>
      </c>
      <c r="AR25" s="10">
        <v>17</v>
      </c>
      <c r="AS25" s="121"/>
      <c r="AT25" s="130">
        <f>AVERAGE(N25:AK25)</f>
        <v>61.208333333333336</v>
      </c>
    </row>
    <row r="26" spans="1:46">
      <c r="A26" s="9" t="s">
        <v>3</v>
      </c>
      <c r="B26" s="10" t="s">
        <v>12</v>
      </c>
      <c r="C26" s="8">
        <v>3.5</v>
      </c>
      <c r="D26" s="8">
        <v>3.5</v>
      </c>
      <c r="E26" s="8">
        <v>4.3</v>
      </c>
      <c r="F26" s="8">
        <v>5</v>
      </c>
      <c r="G26" s="8">
        <v>5.8</v>
      </c>
      <c r="H26" s="8">
        <v>4.5</v>
      </c>
      <c r="I26" s="8">
        <v>5.3</v>
      </c>
      <c r="J26" s="8">
        <v>4.8</v>
      </c>
      <c r="K26" s="8">
        <v>13.3</v>
      </c>
      <c r="L26" s="30">
        <v>21.5</v>
      </c>
      <c r="M26" s="10">
        <v>26</v>
      </c>
      <c r="N26" s="10">
        <v>15.5</v>
      </c>
      <c r="O26" s="10">
        <v>7.5</v>
      </c>
      <c r="P26" s="10">
        <v>10</v>
      </c>
      <c r="Q26" s="10">
        <v>44</v>
      </c>
      <c r="R26" s="10">
        <v>51</v>
      </c>
      <c r="S26" s="10">
        <v>65</v>
      </c>
      <c r="T26" s="10">
        <v>65</v>
      </c>
      <c r="U26" s="140">
        <v>75</v>
      </c>
      <c r="V26" s="140">
        <v>87.5</v>
      </c>
      <c r="W26" s="10">
        <v>74.3</v>
      </c>
      <c r="X26" s="10">
        <v>70</v>
      </c>
      <c r="Y26" s="10">
        <v>56</v>
      </c>
      <c r="Z26" s="10">
        <v>62</v>
      </c>
      <c r="AA26" s="10">
        <v>70</v>
      </c>
      <c r="AB26" s="10">
        <v>56</v>
      </c>
      <c r="AC26" s="10">
        <v>58</v>
      </c>
      <c r="AD26" s="10">
        <v>70</v>
      </c>
      <c r="AE26" s="10">
        <v>68</v>
      </c>
      <c r="AF26" s="10">
        <v>78</v>
      </c>
      <c r="AG26" s="10">
        <v>76</v>
      </c>
      <c r="AH26" s="10">
        <v>66</v>
      </c>
      <c r="AI26" s="10">
        <v>60</v>
      </c>
      <c r="AJ26" s="10">
        <v>56</v>
      </c>
      <c r="AK26" s="10">
        <v>58</v>
      </c>
      <c r="AL26" s="10">
        <v>52.5</v>
      </c>
      <c r="AM26" s="10">
        <v>54</v>
      </c>
      <c r="AN26" s="10">
        <v>48</v>
      </c>
      <c r="AO26" s="10">
        <v>47</v>
      </c>
      <c r="AP26" s="10">
        <v>69</v>
      </c>
      <c r="AQ26" s="10">
        <v>64.5</v>
      </c>
      <c r="AR26" s="10">
        <v>14.5</v>
      </c>
      <c r="AS26" s="121"/>
      <c r="AT26" s="130">
        <f>AVERAGE(N26:AK26)</f>
        <v>58.283333333333331</v>
      </c>
    </row>
    <row r="27" spans="1:46">
      <c r="A27" s="9" t="s">
        <v>4</v>
      </c>
      <c r="B27" s="10" t="s">
        <v>12</v>
      </c>
      <c r="C27" s="45">
        <v>4</v>
      </c>
      <c r="D27" s="8">
        <v>3.5</v>
      </c>
      <c r="E27" s="8">
        <v>4.5</v>
      </c>
      <c r="F27" s="8">
        <v>5.3</v>
      </c>
      <c r="G27" s="8">
        <v>5.3</v>
      </c>
      <c r="H27" s="8">
        <v>4.5</v>
      </c>
      <c r="I27" s="8">
        <v>5.8</v>
      </c>
      <c r="J27" s="8">
        <v>3.7</v>
      </c>
      <c r="K27" s="8">
        <v>11.5</v>
      </c>
      <c r="L27" s="30">
        <v>19</v>
      </c>
      <c r="M27" s="10">
        <v>22.5</v>
      </c>
      <c r="N27" s="10">
        <v>14.5</v>
      </c>
      <c r="O27" s="10">
        <v>9.5</v>
      </c>
      <c r="P27" s="10">
        <v>14</v>
      </c>
      <c r="Q27" s="10">
        <v>52</v>
      </c>
      <c r="R27" s="10">
        <v>66.5</v>
      </c>
      <c r="S27" s="10">
        <v>82.5</v>
      </c>
      <c r="T27" s="10">
        <v>92.5</v>
      </c>
      <c r="U27" s="140">
        <v>90</v>
      </c>
      <c r="V27" s="140">
        <v>107.5</v>
      </c>
      <c r="W27" s="10">
        <v>84</v>
      </c>
      <c r="X27" s="10">
        <v>66</v>
      </c>
      <c r="Y27" s="10">
        <v>68</v>
      </c>
      <c r="Z27" s="10">
        <v>68</v>
      </c>
      <c r="AA27" s="10">
        <v>74</v>
      </c>
      <c r="AB27" s="10">
        <v>64</v>
      </c>
      <c r="AC27" s="10">
        <v>68</v>
      </c>
      <c r="AD27" s="10">
        <v>68</v>
      </c>
      <c r="AE27" s="10">
        <v>76</v>
      </c>
      <c r="AF27" s="10">
        <v>76</v>
      </c>
      <c r="AG27" s="10">
        <v>72</v>
      </c>
      <c r="AH27" s="10">
        <v>64</v>
      </c>
      <c r="AI27" s="10">
        <v>64</v>
      </c>
      <c r="AJ27" s="10">
        <v>60</v>
      </c>
      <c r="AK27" s="10">
        <v>78</v>
      </c>
      <c r="AL27" s="10">
        <v>62.5</v>
      </c>
      <c r="AM27" s="10">
        <v>64.5</v>
      </c>
      <c r="AN27" s="10">
        <v>58</v>
      </c>
      <c r="AO27" s="10">
        <v>51.5</v>
      </c>
      <c r="AP27" s="10">
        <v>79.5</v>
      </c>
      <c r="AQ27" s="10">
        <v>64</v>
      </c>
      <c r="AR27" s="10">
        <v>17.5</v>
      </c>
      <c r="AS27" s="121"/>
      <c r="AT27" s="130">
        <f>AVERAGE(N27:AK27)</f>
        <v>65.791666666666671</v>
      </c>
    </row>
    <row r="28" spans="1:46">
      <c r="A28" s="9" t="s">
        <v>5</v>
      </c>
      <c r="B28" s="10" t="s">
        <v>12</v>
      </c>
      <c r="C28" s="8" t="s">
        <v>8</v>
      </c>
      <c r="D28" s="8" t="s">
        <v>8</v>
      </c>
      <c r="E28" s="8" t="s">
        <v>8</v>
      </c>
      <c r="F28" s="8" t="s">
        <v>8</v>
      </c>
      <c r="G28" s="8" t="s">
        <v>8</v>
      </c>
      <c r="H28" s="8" t="s">
        <v>8</v>
      </c>
      <c r="I28" s="8" t="s">
        <v>8</v>
      </c>
      <c r="J28" s="8" t="s">
        <v>8</v>
      </c>
      <c r="K28" s="8" t="s">
        <v>8</v>
      </c>
      <c r="L28" s="30">
        <v>6</v>
      </c>
      <c r="M28" s="10">
        <v>13</v>
      </c>
      <c r="N28" s="10">
        <v>8.5</v>
      </c>
      <c r="O28" s="10">
        <v>8.5</v>
      </c>
      <c r="P28" s="10">
        <v>11</v>
      </c>
      <c r="Q28" s="10">
        <v>41</v>
      </c>
      <c r="R28" s="10">
        <v>53.5</v>
      </c>
      <c r="S28" s="10">
        <v>55</v>
      </c>
      <c r="T28" s="10">
        <v>50</v>
      </c>
      <c r="U28" s="140">
        <v>55</v>
      </c>
      <c r="V28" s="140">
        <v>75</v>
      </c>
      <c r="W28" s="10">
        <v>74.5</v>
      </c>
      <c r="X28" s="10">
        <v>70</v>
      </c>
      <c r="Y28" s="10">
        <v>70</v>
      </c>
      <c r="Z28" s="10">
        <v>56</v>
      </c>
      <c r="AA28" s="10">
        <v>60</v>
      </c>
      <c r="AB28" s="10">
        <v>60</v>
      </c>
      <c r="AC28" s="10">
        <v>66</v>
      </c>
      <c r="AD28" s="10">
        <v>58</v>
      </c>
      <c r="AE28" s="10">
        <v>66</v>
      </c>
      <c r="AF28" s="10">
        <v>76</v>
      </c>
      <c r="AG28" s="10">
        <v>94</v>
      </c>
      <c r="AH28" s="10">
        <v>74</v>
      </c>
      <c r="AI28" s="10">
        <v>68</v>
      </c>
      <c r="AJ28" s="136">
        <v>58</v>
      </c>
      <c r="AK28" s="136">
        <v>72</v>
      </c>
      <c r="AL28" s="140">
        <v>59</v>
      </c>
      <c r="AM28" s="140">
        <v>57</v>
      </c>
      <c r="AN28" s="140">
        <v>50</v>
      </c>
      <c r="AO28" s="140">
        <v>40.5</v>
      </c>
      <c r="AP28" s="140">
        <v>55.5</v>
      </c>
      <c r="AQ28" s="140">
        <v>46.5</v>
      </c>
      <c r="AR28" s="140">
        <v>12</v>
      </c>
      <c r="AS28" s="121"/>
      <c r="AT28" s="130">
        <f>AVERAGE(N28:AI28)</f>
        <v>56.81818181818182</v>
      </c>
    </row>
    <row r="29" spans="1:46" ht="15" thickBot="1">
      <c r="A29" s="9" t="s">
        <v>6</v>
      </c>
      <c r="B29" s="10" t="s">
        <v>12</v>
      </c>
      <c r="C29" s="8" t="s">
        <v>8</v>
      </c>
      <c r="D29" s="8" t="s">
        <v>8</v>
      </c>
      <c r="E29" s="8" t="s">
        <v>8</v>
      </c>
      <c r="F29" s="8" t="s">
        <v>8</v>
      </c>
      <c r="G29" s="8" t="s">
        <v>8</v>
      </c>
      <c r="H29" s="8" t="s">
        <v>8</v>
      </c>
      <c r="I29" s="8" t="s">
        <v>8</v>
      </c>
      <c r="J29" s="8" t="s">
        <v>8</v>
      </c>
      <c r="K29" s="8" t="s">
        <v>8</v>
      </c>
      <c r="L29" s="30">
        <v>7</v>
      </c>
      <c r="M29" s="10">
        <v>15</v>
      </c>
      <c r="N29" s="10">
        <v>10</v>
      </c>
      <c r="O29" s="10">
        <v>8.5</v>
      </c>
      <c r="P29" s="10">
        <v>12</v>
      </c>
      <c r="Q29" s="10">
        <v>44</v>
      </c>
      <c r="R29" s="10">
        <v>67</v>
      </c>
      <c r="S29" s="10">
        <v>90</v>
      </c>
      <c r="T29" s="10">
        <v>102.5</v>
      </c>
      <c r="U29" s="140">
        <v>97.5</v>
      </c>
      <c r="V29" s="140">
        <v>115</v>
      </c>
      <c r="W29" s="10">
        <v>93.8</v>
      </c>
      <c r="X29" s="10">
        <v>82</v>
      </c>
      <c r="Y29" s="10">
        <v>74</v>
      </c>
      <c r="Z29" s="10">
        <v>74</v>
      </c>
      <c r="AA29" s="10">
        <v>70</v>
      </c>
      <c r="AB29" s="136">
        <v>16</v>
      </c>
      <c r="AC29" s="136">
        <v>48</v>
      </c>
      <c r="AD29" s="10">
        <v>66</v>
      </c>
      <c r="AE29" s="10">
        <v>74</v>
      </c>
      <c r="AF29" s="136">
        <v>22</v>
      </c>
      <c r="AG29" s="136">
        <v>60</v>
      </c>
      <c r="AH29" s="10">
        <v>70</v>
      </c>
      <c r="AI29" s="10">
        <v>68</v>
      </c>
      <c r="AJ29" s="10">
        <v>68</v>
      </c>
      <c r="AK29" s="10">
        <v>90</v>
      </c>
      <c r="AL29" s="10">
        <v>78</v>
      </c>
      <c r="AM29" s="10">
        <v>79</v>
      </c>
      <c r="AN29" s="10">
        <v>68</v>
      </c>
      <c r="AO29" s="10">
        <v>56.5</v>
      </c>
      <c r="AP29" s="10">
        <v>88</v>
      </c>
      <c r="AQ29" s="10">
        <v>75</v>
      </c>
      <c r="AR29" s="10">
        <v>25.5</v>
      </c>
      <c r="AS29" s="124"/>
      <c r="AT29" s="129">
        <f>AVERAGE(N29:AA29,AD29:AE29,AH29:AK29)</f>
        <v>68.814999999999998</v>
      </c>
    </row>
    <row r="30" spans="1:46">
      <c r="A30" s="9"/>
      <c r="B30" s="7" t="s">
        <v>32</v>
      </c>
      <c r="C30" s="24" t="s">
        <v>8</v>
      </c>
      <c r="D30" s="24" t="s">
        <v>8</v>
      </c>
      <c r="E30" s="24" t="s">
        <v>8</v>
      </c>
      <c r="F30" s="24" t="s">
        <v>8</v>
      </c>
      <c r="G30" s="24" t="s">
        <v>8</v>
      </c>
      <c r="H30" s="24" t="s">
        <v>8</v>
      </c>
      <c r="I30" s="24" t="s">
        <v>8</v>
      </c>
      <c r="J30" s="24" t="s">
        <v>8</v>
      </c>
      <c r="K30" s="24" t="s">
        <v>8</v>
      </c>
      <c r="L30" s="137">
        <f>AVERAGE(L24,L26,L28)</f>
        <v>10.5</v>
      </c>
      <c r="M30" s="138">
        <f t="shared" ref="M30:S30" si="28">AVERAGE(M24,M26,M28)</f>
        <v>17.166666666666668</v>
      </c>
      <c r="N30" s="138">
        <f t="shared" si="28"/>
        <v>11.333333333333334</v>
      </c>
      <c r="O30" s="138">
        <f t="shared" si="28"/>
        <v>8.6666666666666661</v>
      </c>
      <c r="P30" s="138">
        <f t="shared" si="28"/>
        <v>10.666666666666666</v>
      </c>
      <c r="Q30" s="138">
        <f t="shared" si="28"/>
        <v>40.666666666666664</v>
      </c>
      <c r="R30" s="138">
        <f t="shared" si="28"/>
        <v>53</v>
      </c>
      <c r="S30" s="138">
        <f t="shared" si="28"/>
        <v>58.333333333333336</v>
      </c>
      <c r="T30" s="138">
        <f t="shared" ref="T30:AB30" si="29">AVERAGE(T24,T26,T28)</f>
        <v>63.333333333333336</v>
      </c>
      <c r="U30" s="138">
        <f t="shared" si="29"/>
        <v>70</v>
      </c>
      <c r="V30" s="138">
        <f t="shared" si="29"/>
        <v>83.333333333333329</v>
      </c>
      <c r="W30" s="138">
        <f t="shared" si="29"/>
        <v>73.600000000000009</v>
      </c>
      <c r="X30" s="138">
        <f t="shared" si="29"/>
        <v>67.333333333333329</v>
      </c>
      <c r="Y30" s="138">
        <f t="shared" si="29"/>
        <v>61.333333333333336</v>
      </c>
      <c r="Z30" s="138">
        <f t="shared" si="29"/>
        <v>60.666666666666664</v>
      </c>
      <c r="AA30" s="138">
        <f t="shared" si="29"/>
        <v>64</v>
      </c>
      <c r="AB30" s="138">
        <f t="shared" si="29"/>
        <v>50.666666666666664</v>
      </c>
      <c r="AC30" s="138">
        <f t="shared" ref="AC30:AD30" si="30">AVERAGE(AC24,AC26,AC28)</f>
        <v>56</v>
      </c>
      <c r="AD30" s="138">
        <f t="shared" si="30"/>
        <v>62.666666666666664</v>
      </c>
      <c r="AE30" s="138">
        <f t="shared" ref="AE30:AF30" si="31">AVERAGE(AE24,AE26,AE28)</f>
        <v>63.333333333333336</v>
      </c>
      <c r="AF30" s="138">
        <f t="shared" si="31"/>
        <v>72.666666666666671</v>
      </c>
      <c r="AG30" s="138">
        <f t="shared" ref="AG30:AH30" si="32">AVERAGE(AG24,AG26,AG28)</f>
        <v>79.333333333333329</v>
      </c>
      <c r="AH30" s="138">
        <f t="shared" si="32"/>
        <v>68</v>
      </c>
      <c r="AI30" s="138">
        <f t="shared" ref="AI30" si="33">AVERAGE(AI24,AI26,AI28)</f>
        <v>60</v>
      </c>
      <c r="AJ30" s="138">
        <f t="shared" ref="AJ30:AK30" si="34">AVERAGE(AJ24,AJ26,AJ28)</f>
        <v>56.666666666666664</v>
      </c>
      <c r="AK30" s="138">
        <f t="shared" si="34"/>
        <v>49.333333333333336</v>
      </c>
      <c r="AL30" s="138">
        <f t="shared" ref="AL30:AM30" si="35">AVERAGE(AL24,AL26,AL28)</f>
        <v>51.166666666666664</v>
      </c>
      <c r="AM30" s="138">
        <f t="shared" si="35"/>
        <v>55.333333333333336</v>
      </c>
      <c r="AN30" s="138">
        <f t="shared" ref="AN30:AO30" si="36">AVERAGE(AN24,AN26,AN28)</f>
        <v>49.833333333333336</v>
      </c>
      <c r="AO30" s="138">
        <f t="shared" si="36"/>
        <v>46.833333333333336</v>
      </c>
      <c r="AP30" s="138">
        <f t="shared" ref="AP30:AQ30" si="37">AVERAGE(AP24,AP26,AP28)</f>
        <v>66.5</v>
      </c>
      <c r="AQ30" s="138">
        <f t="shared" si="37"/>
        <v>59.833333333333336</v>
      </c>
      <c r="AR30" s="138">
        <f t="shared" ref="AR30" si="38">AVERAGE(AR24,AR26,AR28)</f>
        <v>12.666666666666666</v>
      </c>
      <c r="AS30" s="125" t="s">
        <v>28</v>
      </c>
      <c r="AT30" s="156">
        <f>AVERAGE(AT24,AT26,AT28)</f>
        <v>56.748124098124094</v>
      </c>
    </row>
    <row r="31" spans="1:46">
      <c r="A31" s="9"/>
      <c r="B31" s="7" t="s">
        <v>33</v>
      </c>
      <c r="C31" s="24" t="s">
        <v>8</v>
      </c>
      <c r="D31" s="24" t="s">
        <v>8</v>
      </c>
      <c r="E31" s="24" t="s">
        <v>8</v>
      </c>
      <c r="F31" s="24" t="s">
        <v>8</v>
      </c>
      <c r="G31" s="24" t="s">
        <v>8</v>
      </c>
      <c r="H31" s="24" t="s">
        <v>8</v>
      </c>
      <c r="I31" s="24" t="s">
        <v>8</v>
      </c>
      <c r="J31" s="24" t="s">
        <v>8</v>
      </c>
      <c r="K31" s="24" t="s">
        <v>8</v>
      </c>
      <c r="L31" s="137">
        <f>AVERAGE(L25,L27,L29)</f>
        <v>11.166666666666666</v>
      </c>
      <c r="M31" s="138">
        <f t="shared" ref="M31:S31" si="39">AVERAGE(M25,M27,M29)</f>
        <v>18.5</v>
      </c>
      <c r="N31" s="138">
        <f t="shared" si="39"/>
        <v>14.5</v>
      </c>
      <c r="O31" s="138">
        <f t="shared" si="39"/>
        <v>10.333333333333334</v>
      </c>
      <c r="P31" s="138">
        <f t="shared" si="39"/>
        <v>12.666666666666666</v>
      </c>
      <c r="Q31" s="138">
        <f t="shared" si="39"/>
        <v>47</v>
      </c>
      <c r="R31" s="138">
        <f t="shared" si="39"/>
        <v>68.166666666666671</v>
      </c>
      <c r="S31" s="138">
        <f t="shared" si="39"/>
        <v>84.166666666666671</v>
      </c>
      <c r="T31" s="138">
        <f t="shared" ref="T31:AB31" si="40">AVERAGE(T25,T27,T29)</f>
        <v>96.666666666666671</v>
      </c>
      <c r="U31" s="138">
        <f t="shared" si="40"/>
        <v>91.666666666666671</v>
      </c>
      <c r="V31" s="138">
        <f t="shared" si="40"/>
        <v>105</v>
      </c>
      <c r="W31" s="138">
        <f t="shared" si="40"/>
        <v>86.266666666666666</v>
      </c>
      <c r="X31" s="138">
        <f t="shared" si="40"/>
        <v>70.666666666666671</v>
      </c>
      <c r="Y31" s="138">
        <f t="shared" si="40"/>
        <v>62</v>
      </c>
      <c r="Z31" s="138">
        <f t="shared" si="40"/>
        <v>64.666666666666671</v>
      </c>
      <c r="AA31" s="138">
        <f t="shared" si="40"/>
        <v>66.666666666666671</v>
      </c>
      <c r="AB31" s="138">
        <f t="shared" si="40"/>
        <v>44</v>
      </c>
      <c r="AC31" s="138">
        <f t="shared" ref="AC31:AD31" si="41">AVERAGE(AC25,AC27,AC29)</f>
        <v>60</v>
      </c>
      <c r="AD31" s="138">
        <f t="shared" si="41"/>
        <v>68</v>
      </c>
      <c r="AE31" s="138">
        <f t="shared" ref="AE31:AF31" si="42">AVERAGE(AE25,AE27,AE29)</f>
        <v>72.666666666666671</v>
      </c>
      <c r="AF31" s="138">
        <f t="shared" si="42"/>
        <v>58</v>
      </c>
      <c r="AG31" s="138">
        <f t="shared" ref="AG31:AH31" si="43">AVERAGE(AG25,AG27,AG29)</f>
        <v>68.666666666666671</v>
      </c>
      <c r="AH31" s="138">
        <f t="shared" si="43"/>
        <v>66.666666666666671</v>
      </c>
      <c r="AI31" s="138">
        <f t="shared" ref="AI31" si="44">AVERAGE(AI25,AI27,AI29)</f>
        <v>64</v>
      </c>
      <c r="AJ31" s="138">
        <f t="shared" ref="AJ31:AK31" si="45">AVERAGE(AJ25,AJ27,AJ29)</f>
        <v>63.333333333333336</v>
      </c>
      <c r="AK31" s="138">
        <f t="shared" si="45"/>
        <v>77.666666666666671</v>
      </c>
      <c r="AL31" s="138">
        <f t="shared" ref="AL31:AM31" si="46">AVERAGE(AL25,AL27,AL29)</f>
        <v>66.666666666666671</v>
      </c>
      <c r="AM31" s="138">
        <f t="shared" si="46"/>
        <v>68</v>
      </c>
      <c r="AN31" s="138">
        <f t="shared" ref="AN31:AO31" si="47">AVERAGE(AN25,AN27,AN29)</f>
        <v>59</v>
      </c>
      <c r="AO31" s="138">
        <f t="shared" si="47"/>
        <v>54.666666666666664</v>
      </c>
      <c r="AP31" s="138">
        <f t="shared" ref="AP31:AQ31" si="48">AVERAGE(AP25,AP27,AP29)</f>
        <v>82.666666666666671</v>
      </c>
      <c r="AQ31" s="138">
        <f t="shared" si="48"/>
        <v>67.333333333333329</v>
      </c>
      <c r="AR31" s="138">
        <f t="shared" ref="AR31" si="49">AVERAGE(AR25,AR27,AR29)</f>
        <v>20</v>
      </c>
      <c r="AS31" s="126" t="s">
        <v>29</v>
      </c>
      <c r="AT31" s="157">
        <f t="shared" ref="AT31" si="50">AVERAGE(AT25,AT27,AT29)</f>
        <v>65.271666666666661</v>
      </c>
    </row>
    <row r="32" spans="1:46">
      <c r="A32" s="9"/>
      <c r="B32" s="7"/>
      <c r="C32" s="24"/>
      <c r="D32" s="24"/>
      <c r="E32" s="24"/>
      <c r="F32" s="24"/>
      <c r="G32" s="24"/>
      <c r="H32" s="24"/>
      <c r="I32" s="24"/>
      <c r="J32" s="24"/>
      <c r="K32" s="24"/>
      <c r="L32" s="137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21" t="s">
        <v>30</v>
      </c>
      <c r="AT32" s="130">
        <f>STDEV(AT24,AT26,AT28)/SQRT(COUNT(AT24,AT26,AT28))</f>
        <v>0.90725386723557488</v>
      </c>
    </row>
    <row r="33" spans="1:46" ht="15" thickBot="1">
      <c r="A33" s="11"/>
      <c r="B33" s="37"/>
      <c r="C33" s="15"/>
      <c r="D33" s="15"/>
      <c r="E33" s="15"/>
      <c r="F33" s="15"/>
      <c r="G33" s="15"/>
      <c r="H33" s="15"/>
      <c r="I33" s="15"/>
      <c r="J33" s="15"/>
      <c r="K33" s="15"/>
      <c r="L33" s="34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22" t="s">
        <v>31</v>
      </c>
      <c r="AT33" s="129">
        <f>STDEV(AT25,AT27,AT29)/SQRT(COUNT(AT25,AT27,AT29))</f>
        <v>2.2111945824557089</v>
      </c>
    </row>
    <row r="34" spans="1:46">
      <c r="A34" s="9"/>
      <c r="B34" s="7"/>
      <c r="C34" s="23"/>
      <c r="D34" s="23"/>
      <c r="E34" s="23"/>
      <c r="F34" s="23"/>
      <c r="G34" s="23"/>
      <c r="H34" s="23"/>
      <c r="I34" s="23"/>
      <c r="J34" s="23"/>
      <c r="K34" s="23"/>
      <c r="L34" s="2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29"/>
      <c r="AT34" s="140"/>
    </row>
    <row r="35" spans="1:46">
      <c r="A35" s="9" t="s">
        <v>0</v>
      </c>
      <c r="B35" s="8" t="s">
        <v>13</v>
      </c>
      <c r="C35" s="5">
        <v>7.92</v>
      </c>
      <c r="D35" s="5">
        <v>7.87</v>
      </c>
      <c r="E35" s="5">
        <v>7.91</v>
      </c>
      <c r="F35" s="5">
        <v>7.89</v>
      </c>
      <c r="G35" s="5">
        <v>7.86</v>
      </c>
      <c r="H35" s="5">
        <v>7.92</v>
      </c>
      <c r="I35" s="5">
        <v>7.92</v>
      </c>
      <c r="J35" s="5">
        <v>7.93</v>
      </c>
      <c r="K35" s="5">
        <v>7.95</v>
      </c>
      <c r="L35" s="18">
        <v>8.33</v>
      </c>
      <c r="M35" s="5">
        <v>8.25</v>
      </c>
      <c r="N35" s="5">
        <v>8.39</v>
      </c>
      <c r="O35" s="5">
        <v>8.14</v>
      </c>
      <c r="P35" s="5">
        <v>7.96</v>
      </c>
      <c r="Q35" s="5">
        <v>7.89</v>
      </c>
      <c r="R35" s="27">
        <v>8.1300000000000008</v>
      </c>
      <c r="S35" s="27">
        <v>8.18</v>
      </c>
      <c r="T35" s="5">
        <v>8.27</v>
      </c>
      <c r="U35" s="5">
        <v>8.08</v>
      </c>
      <c r="V35" s="5">
        <v>8.07</v>
      </c>
      <c r="W35" s="5">
        <v>8.1199999999999992</v>
      </c>
      <c r="X35" s="5">
        <v>7.97</v>
      </c>
      <c r="Y35" s="5">
        <v>7.93</v>
      </c>
      <c r="Z35" s="5">
        <v>7.95</v>
      </c>
      <c r="AA35" s="5">
        <v>8.19</v>
      </c>
      <c r="AC35" s="5">
        <f>TTEST(M35:AA35:M37:AA37:M39:AA39,M36:AA36:M38:AA38:M40:AA40,2,3)</f>
        <v>0.88538902759891147</v>
      </c>
      <c r="AK35" s="161">
        <v>0.35198028599999998</v>
      </c>
      <c r="AS35" s="5">
        <f>TTEST(M35:AR35:M37:AR37:M39:AR39,M36:AR36:M38:AR38:M40:AR40,2,3)</f>
        <v>0.17329057633370254</v>
      </c>
    </row>
    <row r="36" spans="1:46">
      <c r="A36" s="9" t="s">
        <v>2</v>
      </c>
      <c r="B36" s="8" t="s">
        <v>13</v>
      </c>
      <c r="C36" s="5">
        <v>7.95</v>
      </c>
      <c r="D36" s="5">
        <v>7.88</v>
      </c>
      <c r="E36" s="5">
        <v>7.88</v>
      </c>
      <c r="F36" s="5">
        <v>7.84</v>
      </c>
      <c r="G36" s="5">
        <v>7.93</v>
      </c>
      <c r="H36" s="5">
        <v>7.85</v>
      </c>
      <c r="I36" s="5">
        <v>7.96</v>
      </c>
      <c r="J36" s="5">
        <v>7.89</v>
      </c>
      <c r="K36" s="5">
        <v>7.9</v>
      </c>
      <c r="L36" s="18">
        <v>8.2799999999999994</v>
      </c>
      <c r="M36" s="5">
        <v>8.26</v>
      </c>
      <c r="N36" s="5">
        <v>8.26</v>
      </c>
      <c r="O36" s="5">
        <v>8.2200000000000006</v>
      </c>
      <c r="P36" s="5">
        <v>8.09</v>
      </c>
      <c r="Q36" s="5">
        <v>7.71</v>
      </c>
      <c r="R36" s="27">
        <v>7.95</v>
      </c>
      <c r="S36" s="27">
        <v>8.06</v>
      </c>
      <c r="T36" s="5">
        <v>8.15</v>
      </c>
      <c r="U36" s="5">
        <v>8.01</v>
      </c>
      <c r="V36" s="27">
        <v>8</v>
      </c>
      <c r="W36" s="5">
        <v>7.99</v>
      </c>
      <c r="X36" s="5">
        <v>7.8</v>
      </c>
      <c r="Y36" s="5">
        <v>7.91</v>
      </c>
      <c r="Z36" s="5">
        <v>8.0500000000000007</v>
      </c>
      <c r="AA36" s="5">
        <v>8.18</v>
      </c>
    </row>
    <row r="37" spans="1:46">
      <c r="A37" s="9" t="s">
        <v>3</v>
      </c>
      <c r="B37" s="8" t="s">
        <v>13</v>
      </c>
      <c r="C37" s="5">
        <v>7.9</v>
      </c>
      <c r="D37" s="5">
        <v>7.99</v>
      </c>
      <c r="E37" s="5">
        <v>7.92</v>
      </c>
      <c r="F37" s="5">
        <v>7.89</v>
      </c>
      <c r="G37" s="5">
        <v>7.91</v>
      </c>
      <c r="H37" s="5">
        <v>8.06</v>
      </c>
      <c r="I37" s="5">
        <v>7.94</v>
      </c>
      <c r="J37" s="5">
        <v>7.94</v>
      </c>
      <c r="K37" s="5">
        <v>7.91</v>
      </c>
      <c r="L37" s="18">
        <v>8.14</v>
      </c>
      <c r="M37" s="5">
        <v>8.26</v>
      </c>
      <c r="N37" s="5">
        <v>8.36</v>
      </c>
      <c r="O37" s="5">
        <v>8.18</v>
      </c>
      <c r="P37" s="5">
        <v>8.1199999999999992</v>
      </c>
      <c r="Q37" s="5">
        <v>7.96</v>
      </c>
      <c r="R37" s="27">
        <v>8.16</v>
      </c>
      <c r="S37" s="27">
        <v>8.19</v>
      </c>
      <c r="T37" s="5">
        <v>8.25</v>
      </c>
      <c r="U37" s="5">
        <v>8.09</v>
      </c>
      <c r="V37" s="5">
        <v>8.06</v>
      </c>
      <c r="W37" s="5">
        <v>8.09</v>
      </c>
      <c r="X37" s="5">
        <v>7.92</v>
      </c>
      <c r="Y37" s="27">
        <v>7.9</v>
      </c>
      <c r="Z37" s="5">
        <v>8.0399999999999991</v>
      </c>
      <c r="AA37" s="5">
        <v>8.16</v>
      </c>
    </row>
    <row r="38" spans="1:46">
      <c r="A38" s="9" t="s">
        <v>4</v>
      </c>
      <c r="B38" s="8" t="s">
        <v>13</v>
      </c>
      <c r="C38" s="5">
        <v>7.94</v>
      </c>
      <c r="D38" s="5">
        <v>7.96</v>
      </c>
      <c r="E38" s="5">
        <v>7.92</v>
      </c>
      <c r="F38" s="5">
        <v>7.87</v>
      </c>
      <c r="G38" s="5">
        <v>7.94</v>
      </c>
      <c r="H38" s="5">
        <v>7.93</v>
      </c>
      <c r="I38" s="5">
        <v>7.97</v>
      </c>
      <c r="J38" s="5">
        <v>7.96</v>
      </c>
      <c r="K38" s="5">
        <v>7.98</v>
      </c>
      <c r="L38" s="18">
        <v>8.2200000000000006</v>
      </c>
      <c r="M38" s="5">
        <v>8.27</v>
      </c>
      <c r="N38" s="5">
        <v>8.35</v>
      </c>
      <c r="O38" s="5">
        <v>8.2899999999999991</v>
      </c>
      <c r="P38" s="5">
        <v>8.1199999999999992</v>
      </c>
      <c r="Q38" s="5">
        <v>7.84</v>
      </c>
      <c r="R38" s="27">
        <v>7.99</v>
      </c>
      <c r="S38" s="27">
        <v>8.1300000000000008</v>
      </c>
      <c r="T38" s="5">
        <v>8.18</v>
      </c>
      <c r="U38" s="5">
        <v>8.1</v>
      </c>
      <c r="V38" s="5">
        <v>8.0399999999999991</v>
      </c>
      <c r="W38" s="5">
        <v>8.01</v>
      </c>
      <c r="X38" s="5">
        <v>7.92</v>
      </c>
      <c r="Y38" s="5">
        <v>7.92</v>
      </c>
      <c r="Z38" s="27">
        <v>8</v>
      </c>
      <c r="AA38" s="5">
        <v>8.24</v>
      </c>
    </row>
    <row r="39" spans="1:46">
      <c r="A39" s="9" t="s">
        <v>5</v>
      </c>
      <c r="B39" s="8" t="s">
        <v>13</v>
      </c>
      <c r="C39" s="5" t="s">
        <v>8</v>
      </c>
      <c r="D39" s="5" t="s">
        <v>8</v>
      </c>
      <c r="E39" s="5" t="s">
        <v>8</v>
      </c>
      <c r="F39" s="5" t="s">
        <v>8</v>
      </c>
      <c r="G39" s="5" t="s">
        <v>8</v>
      </c>
      <c r="H39" s="5" t="s">
        <v>8</v>
      </c>
      <c r="I39" s="5" t="s">
        <v>8</v>
      </c>
      <c r="J39" s="5" t="s">
        <v>8</v>
      </c>
      <c r="K39" s="5" t="s">
        <v>8</v>
      </c>
      <c r="L39" s="19">
        <v>8.4</v>
      </c>
      <c r="M39" s="5">
        <v>8.34</v>
      </c>
      <c r="N39" s="5">
        <v>8.3800000000000008</v>
      </c>
      <c r="O39" s="5">
        <v>8.2200000000000006</v>
      </c>
      <c r="P39" s="5">
        <v>8.07</v>
      </c>
      <c r="Q39" s="5">
        <v>7.96</v>
      </c>
      <c r="R39" s="27">
        <v>8.1999999999999993</v>
      </c>
      <c r="S39" s="27">
        <v>8.25</v>
      </c>
      <c r="T39" s="5">
        <v>8.35</v>
      </c>
      <c r="U39" s="5">
        <v>8.19</v>
      </c>
      <c r="V39" s="5">
        <v>8.16</v>
      </c>
      <c r="W39" s="5">
        <v>8.09</v>
      </c>
      <c r="X39" s="5">
        <v>7.94</v>
      </c>
      <c r="Y39" s="5">
        <v>7.91</v>
      </c>
      <c r="Z39" s="5">
        <v>8.0500000000000007</v>
      </c>
      <c r="AA39" s="5">
        <v>8.19</v>
      </c>
    </row>
    <row r="40" spans="1:46">
      <c r="A40" s="10" t="s">
        <v>6</v>
      </c>
      <c r="B40" s="8" t="s">
        <v>13</v>
      </c>
      <c r="C40" s="5" t="s">
        <v>8</v>
      </c>
      <c r="D40" s="5" t="s">
        <v>8</v>
      </c>
      <c r="E40" s="5" t="s">
        <v>8</v>
      </c>
      <c r="F40" s="5" t="s">
        <v>8</v>
      </c>
      <c r="G40" s="5" t="s">
        <v>8</v>
      </c>
      <c r="H40" s="5" t="s">
        <v>8</v>
      </c>
      <c r="I40" s="5" t="s">
        <v>8</v>
      </c>
      <c r="J40" s="5" t="s">
        <v>8</v>
      </c>
      <c r="K40" s="5" t="s">
        <v>8</v>
      </c>
      <c r="L40" s="18">
        <v>8.39</v>
      </c>
      <c r="M40" s="5">
        <v>8.33</v>
      </c>
      <c r="N40" s="5">
        <v>8.41</v>
      </c>
      <c r="O40" s="5">
        <v>8.2100000000000009</v>
      </c>
      <c r="P40" s="5">
        <v>7.97</v>
      </c>
      <c r="Q40" s="5">
        <v>7.71</v>
      </c>
      <c r="R40" s="27">
        <v>8.07</v>
      </c>
      <c r="S40" s="27">
        <v>8.17</v>
      </c>
      <c r="T40" s="5">
        <v>8.2799999999999994</v>
      </c>
      <c r="U40" s="5">
        <v>8.1300000000000008</v>
      </c>
      <c r="V40" s="5">
        <v>8.1</v>
      </c>
      <c r="W40" s="5">
        <v>8.01</v>
      </c>
      <c r="X40" s="5">
        <v>7.82</v>
      </c>
      <c r="Y40" s="5">
        <v>7.85</v>
      </c>
      <c r="Z40" s="5">
        <v>8.01</v>
      </c>
      <c r="AA40" s="5">
        <v>8.18</v>
      </c>
    </row>
    <row r="41" spans="1:46" ht="15" thickBot="1">
      <c r="A41" s="16"/>
      <c r="B41" s="15" t="s">
        <v>7</v>
      </c>
      <c r="C41" s="40">
        <f>AVERAGE(C35:C38)</f>
        <v>7.9275000000000011</v>
      </c>
      <c r="D41" s="40">
        <f>AVERAGE(D35:D38)</f>
        <v>7.9250000000000007</v>
      </c>
      <c r="E41" s="40">
        <f t="shared" ref="E41:K41" si="51">AVERAGE(E35:E38)</f>
        <v>7.9075000000000006</v>
      </c>
      <c r="F41" s="40">
        <f t="shared" si="51"/>
        <v>7.8725000000000005</v>
      </c>
      <c r="G41" s="40">
        <f t="shared" si="51"/>
        <v>7.91</v>
      </c>
      <c r="H41" s="40">
        <f t="shared" si="51"/>
        <v>7.9399999999999995</v>
      </c>
      <c r="I41" s="40">
        <f t="shared" si="51"/>
        <v>7.9474999999999998</v>
      </c>
      <c r="J41" s="40">
        <f t="shared" si="51"/>
        <v>7.9300000000000006</v>
      </c>
      <c r="K41" s="40">
        <f t="shared" si="51"/>
        <v>7.9350000000000005</v>
      </c>
      <c r="L41" s="38">
        <f t="shared" ref="L41:AA41" si="52">AVERAGE(L35:L40)</f>
        <v>8.293333333333333</v>
      </c>
      <c r="M41" s="39">
        <f t="shared" si="52"/>
        <v>8.2849999999999984</v>
      </c>
      <c r="N41" s="39">
        <f t="shared" si="52"/>
        <v>8.3583333333333343</v>
      </c>
      <c r="O41" s="39">
        <f t="shared" si="52"/>
        <v>8.2099999999999991</v>
      </c>
      <c r="P41" s="39">
        <f t="shared" si="52"/>
        <v>8.0549999999999997</v>
      </c>
      <c r="Q41" s="39">
        <f t="shared" si="52"/>
        <v>7.8449999999999998</v>
      </c>
      <c r="R41" s="39">
        <f t="shared" si="52"/>
        <v>8.0833333333333339</v>
      </c>
      <c r="S41" s="39">
        <f t="shared" si="52"/>
        <v>8.163333333333334</v>
      </c>
      <c r="T41" s="39">
        <f t="shared" si="52"/>
        <v>8.2466666666666679</v>
      </c>
      <c r="U41" s="39">
        <f t="shared" si="52"/>
        <v>8.1</v>
      </c>
      <c r="V41" s="39">
        <f t="shared" si="52"/>
        <v>8.0716666666666672</v>
      </c>
      <c r="W41" s="39">
        <f t="shared" si="52"/>
        <v>8.0516666666666659</v>
      </c>
      <c r="X41" s="39">
        <f t="shared" si="52"/>
        <v>7.8949999999999996</v>
      </c>
      <c r="Y41" s="39">
        <f t="shared" si="52"/>
        <v>7.9033333333333351</v>
      </c>
      <c r="Z41" s="39">
        <f t="shared" si="52"/>
        <v>8.0166666666666675</v>
      </c>
      <c r="AA41" s="39">
        <f t="shared" si="52"/>
        <v>8.19</v>
      </c>
    </row>
  </sheetData>
  <pageMargins left="0.7" right="0.7" top="0.75" bottom="0.75" header="0.3" footer="0.3"/>
  <pageSetup orientation="portrait"/>
  <ignoredErrors>
    <ignoredError sqref="AT3 AT5:AT6 AT14:AT17 AT25:AT28" formulaRang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3"/>
  <sheetViews>
    <sheetView topLeftCell="Q1" workbookViewId="0">
      <selection activeCell="AG2" sqref="AG2"/>
    </sheetView>
  </sheetViews>
  <sheetFormatPr baseColWidth="10" defaultColWidth="8.83203125" defaultRowHeight="14" x14ac:dyDescent="0"/>
  <cols>
    <col min="1" max="1" width="12.1640625" style="5" bestFit="1" customWidth="1"/>
    <col min="2" max="2" width="19.83203125" style="5" customWidth="1"/>
    <col min="3" max="5" width="9.6640625" style="5" bestFit="1" customWidth="1"/>
    <col min="6" max="6" width="8.83203125" style="5"/>
    <col min="7" max="7" width="9.6640625" style="5" bestFit="1" customWidth="1"/>
    <col min="8" max="13" width="9.6640625" style="27" customWidth="1"/>
    <col min="14" max="17" width="11.33203125" style="5" customWidth="1"/>
    <col min="18" max="18" width="9.6640625" style="5" bestFit="1" customWidth="1"/>
    <col min="19" max="30" width="9.6640625" style="5" customWidth="1"/>
    <col min="31" max="16384" width="8.83203125" style="5"/>
  </cols>
  <sheetData>
    <row r="1" spans="1:33">
      <c r="C1" s="12">
        <v>41681</v>
      </c>
      <c r="D1" s="12">
        <v>41688</v>
      </c>
      <c r="E1" s="12">
        <v>41694</v>
      </c>
      <c r="F1" s="12">
        <v>41702</v>
      </c>
      <c r="G1" s="12">
        <v>41709</v>
      </c>
      <c r="H1" s="33">
        <v>41715</v>
      </c>
      <c r="I1" s="33">
        <v>41722</v>
      </c>
      <c r="J1" s="33">
        <v>41729</v>
      </c>
      <c r="K1" s="33">
        <v>41737</v>
      </c>
      <c r="L1" s="33">
        <v>41747</v>
      </c>
      <c r="M1" s="33">
        <v>41754</v>
      </c>
      <c r="N1" s="12">
        <v>41757</v>
      </c>
      <c r="O1" s="12">
        <v>41764</v>
      </c>
      <c r="P1" s="12">
        <v>41771</v>
      </c>
      <c r="Q1" s="12">
        <v>41778</v>
      </c>
      <c r="R1" s="12">
        <v>41787</v>
      </c>
      <c r="S1" s="12">
        <v>41792</v>
      </c>
      <c r="T1" s="12">
        <v>41799</v>
      </c>
      <c r="U1" s="12">
        <v>41808</v>
      </c>
      <c r="V1" s="12">
        <v>41813</v>
      </c>
      <c r="W1" s="12">
        <v>41820</v>
      </c>
      <c r="X1" s="12">
        <v>41827</v>
      </c>
      <c r="Y1" s="12">
        <v>41835</v>
      </c>
      <c r="Z1" s="12">
        <v>41841</v>
      </c>
      <c r="AA1" s="12">
        <v>41848</v>
      </c>
      <c r="AB1" s="12">
        <v>41857</v>
      </c>
      <c r="AC1" s="12">
        <v>41862</v>
      </c>
      <c r="AD1" s="12"/>
      <c r="AE1" s="18" t="s">
        <v>26</v>
      </c>
      <c r="AG1" s="5" t="s">
        <v>37</v>
      </c>
    </row>
    <row r="2" spans="1:33" ht="15" thickBot="1">
      <c r="A2" s="5" t="s">
        <v>0</v>
      </c>
      <c r="B2" s="5" t="s">
        <v>16</v>
      </c>
      <c r="C2" s="5">
        <v>7.25</v>
      </c>
      <c r="D2" s="5">
        <v>10.5</v>
      </c>
      <c r="E2" s="5">
        <v>20.399999999999999</v>
      </c>
      <c r="F2" s="5">
        <v>35.1</v>
      </c>
      <c r="G2" s="5">
        <v>53.2</v>
      </c>
      <c r="H2" s="13">
        <v>60.1</v>
      </c>
      <c r="I2" s="13">
        <v>52.7</v>
      </c>
      <c r="J2" s="13">
        <v>63.1</v>
      </c>
      <c r="K2" s="13">
        <v>57</v>
      </c>
      <c r="L2" s="45">
        <v>59.966666666666669</v>
      </c>
      <c r="M2" s="45">
        <v>62.5</v>
      </c>
      <c r="N2" s="13">
        <v>40.799999999999997</v>
      </c>
      <c r="O2" s="13">
        <v>57.8</v>
      </c>
      <c r="P2" s="13">
        <v>48.3</v>
      </c>
      <c r="Q2" s="5">
        <v>49.8</v>
      </c>
      <c r="R2" s="83">
        <v>32.799999999999997</v>
      </c>
      <c r="S2" s="83">
        <v>40.75</v>
      </c>
      <c r="T2" s="90">
        <v>46.5</v>
      </c>
      <c r="U2" s="45">
        <v>50.966666666666669</v>
      </c>
      <c r="V2" s="80">
        <v>49.25</v>
      </c>
      <c r="W2" s="80">
        <v>64.013000000000005</v>
      </c>
      <c r="X2" s="80">
        <v>68.010000000000005</v>
      </c>
      <c r="Y2" s="13">
        <v>51.5</v>
      </c>
      <c r="Z2" s="13">
        <v>49.5</v>
      </c>
      <c r="AA2" s="13">
        <v>49.75</v>
      </c>
      <c r="AB2" s="13">
        <v>50.466666666666669</v>
      </c>
      <c r="AC2" s="83">
        <v>12.35</v>
      </c>
      <c r="AD2" s="13"/>
      <c r="AE2" s="56">
        <f>AVERAGE(C2:Q2,T2:AA2)</f>
        <v>48.174188405797096</v>
      </c>
      <c r="AG2" s="5">
        <f>TTEST(C2:AC2:C4:AC4:C6:AC6,C3:AC3:C5:AC5:C7:AC7,2,3)</f>
        <v>0.51025185092846814</v>
      </c>
    </row>
    <row r="3" spans="1:33" ht="15" thickBot="1">
      <c r="A3" s="5" t="s">
        <v>2</v>
      </c>
      <c r="B3" s="5" t="s">
        <v>16</v>
      </c>
      <c r="C3" s="5">
        <v>15</v>
      </c>
      <c r="D3" s="5">
        <v>10.4</v>
      </c>
      <c r="E3" s="5">
        <v>22.4</v>
      </c>
      <c r="F3" s="5">
        <v>40.6</v>
      </c>
      <c r="G3" s="35">
        <v>69.2</v>
      </c>
      <c r="H3" s="36">
        <v>60.4</v>
      </c>
      <c r="I3" s="42">
        <v>67.099999999999994</v>
      </c>
      <c r="J3" s="42">
        <v>69.400000000000006</v>
      </c>
      <c r="K3" s="42">
        <v>57.2</v>
      </c>
      <c r="L3" s="45">
        <v>51.066666666666663</v>
      </c>
      <c r="M3" s="45">
        <v>53.3</v>
      </c>
      <c r="N3" s="13">
        <v>43.5</v>
      </c>
      <c r="O3" s="13">
        <v>41</v>
      </c>
      <c r="P3" s="13">
        <v>39.299999999999997</v>
      </c>
      <c r="Q3" s="5">
        <v>44.3</v>
      </c>
      <c r="R3" s="13">
        <v>49</v>
      </c>
      <c r="S3" s="13">
        <v>59.75</v>
      </c>
      <c r="T3" s="80">
        <v>57.25</v>
      </c>
      <c r="U3" s="45">
        <v>65.433333333333337</v>
      </c>
      <c r="V3" s="80">
        <v>62.25</v>
      </c>
      <c r="W3" s="80">
        <v>76.007000000000005</v>
      </c>
      <c r="X3" s="80">
        <v>74.010000000000005</v>
      </c>
      <c r="Y3" s="13">
        <v>49.75</v>
      </c>
      <c r="Z3" s="13">
        <v>53.5</v>
      </c>
      <c r="AA3" s="13">
        <v>54</v>
      </c>
      <c r="AB3" s="13">
        <v>53.866666666666667</v>
      </c>
      <c r="AC3" s="13">
        <v>57</v>
      </c>
      <c r="AD3" s="13"/>
      <c r="AE3" s="56">
        <f>AVERAGE(C3:AC3)</f>
        <v>51.703098765432095</v>
      </c>
    </row>
    <row r="4" spans="1:33" ht="15" thickBot="1">
      <c r="A4" s="5" t="s">
        <v>3</v>
      </c>
      <c r="B4" s="5" t="s">
        <v>16</v>
      </c>
      <c r="C4" s="5">
        <v>9.1</v>
      </c>
      <c r="D4" s="5">
        <v>11</v>
      </c>
      <c r="E4" s="5">
        <v>20</v>
      </c>
      <c r="F4" s="5">
        <v>31.7</v>
      </c>
      <c r="G4" s="5">
        <v>53.3</v>
      </c>
      <c r="H4" s="13">
        <v>57.7</v>
      </c>
      <c r="I4" s="13">
        <v>52.4</v>
      </c>
      <c r="J4" s="13">
        <v>54.6</v>
      </c>
      <c r="K4" s="13">
        <v>55</v>
      </c>
      <c r="L4" s="141">
        <v>62.466666666666661</v>
      </c>
      <c r="M4" s="141">
        <v>50.3</v>
      </c>
      <c r="N4" s="13">
        <v>47</v>
      </c>
      <c r="O4" s="13">
        <v>55.5</v>
      </c>
      <c r="P4" s="13">
        <v>52.8</v>
      </c>
      <c r="Q4" s="5">
        <v>54</v>
      </c>
      <c r="R4" s="13">
        <v>46.8</v>
      </c>
      <c r="S4" s="13">
        <v>53.75</v>
      </c>
      <c r="T4" s="80">
        <v>53.5</v>
      </c>
      <c r="U4" s="141">
        <v>59.166666666666664</v>
      </c>
      <c r="V4" s="80">
        <v>61.25</v>
      </c>
      <c r="W4" s="80">
        <v>78.010000000000005</v>
      </c>
      <c r="X4" s="80">
        <v>76.010000000000005</v>
      </c>
      <c r="Y4" s="13">
        <v>46</v>
      </c>
      <c r="Z4" s="13">
        <v>51.25</v>
      </c>
      <c r="AA4" s="13">
        <v>50.25</v>
      </c>
      <c r="AB4" s="13">
        <v>45.9</v>
      </c>
      <c r="AC4" s="13">
        <v>47.8</v>
      </c>
      <c r="AD4" s="13"/>
      <c r="AE4" s="56">
        <f>AVERAGE(C4:AC4)</f>
        <v>49.501975308641974</v>
      </c>
    </row>
    <row r="5" spans="1:33" ht="15" thickBot="1">
      <c r="A5" s="5" t="s">
        <v>4</v>
      </c>
      <c r="B5" s="5" t="s">
        <v>16</v>
      </c>
      <c r="C5" s="5">
        <v>11.55</v>
      </c>
      <c r="D5" s="5">
        <v>15.4</v>
      </c>
      <c r="E5" s="5">
        <v>24.7</v>
      </c>
      <c r="F5" s="5">
        <v>38.299999999999997</v>
      </c>
      <c r="G5" s="5">
        <v>63.6</v>
      </c>
      <c r="H5" s="36">
        <v>68.8</v>
      </c>
      <c r="I5" s="42">
        <v>72.3</v>
      </c>
      <c r="J5" s="42">
        <v>77.099999999999994</v>
      </c>
      <c r="K5" s="42">
        <v>69</v>
      </c>
      <c r="L5" s="141">
        <v>58.333333333333336</v>
      </c>
      <c r="M5" s="141">
        <v>40</v>
      </c>
      <c r="N5" s="13">
        <v>45.8</v>
      </c>
      <c r="O5" s="13">
        <v>62.3</v>
      </c>
      <c r="P5" s="13">
        <v>59</v>
      </c>
      <c r="Q5" s="5">
        <v>55</v>
      </c>
      <c r="R5" s="13">
        <v>55.8</v>
      </c>
      <c r="S5" s="13">
        <v>56</v>
      </c>
      <c r="T5" s="80">
        <v>61.75</v>
      </c>
      <c r="U5" s="141">
        <v>58.199999999999996</v>
      </c>
      <c r="V5" s="80">
        <v>58.25</v>
      </c>
      <c r="W5" s="80">
        <v>75.007000000000005</v>
      </c>
      <c r="X5" s="80">
        <v>72.010000000000005</v>
      </c>
      <c r="Y5" s="13">
        <v>48.75</v>
      </c>
      <c r="Z5" s="13">
        <v>54</v>
      </c>
      <c r="AA5" s="13">
        <v>53.75</v>
      </c>
      <c r="AB5" s="13">
        <v>50.533333333333331</v>
      </c>
      <c r="AC5" s="13">
        <v>57.2</v>
      </c>
      <c r="AD5" s="13"/>
      <c r="AE5" s="56">
        <f>AVERAGE(C5:AC5)</f>
        <v>54.164209876543204</v>
      </c>
    </row>
    <row r="6" spans="1:33">
      <c r="A6" s="5" t="s">
        <v>5</v>
      </c>
      <c r="B6" s="5" t="s">
        <v>16</v>
      </c>
      <c r="C6" s="5">
        <v>9.6</v>
      </c>
      <c r="D6" s="5">
        <v>11.6</v>
      </c>
      <c r="E6" s="5">
        <v>21.9</v>
      </c>
      <c r="F6" s="5">
        <v>28.2</v>
      </c>
      <c r="G6" s="5">
        <v>57.6</v>
      </c>
      <c r="H6" s="13">
        <v>66</v>
      </c>
      <c r="I6" s="13">
        <v>42.3</v>
      </c>
      <c r="J6" s="13">
        <v>47.9</v>
      </c>
      <c r="K6" s="13">
        <v>55.4</v>
      </c>
      <c r="L6" s="141">
        <v>50.033333333333331</v>
      </c>
      <c r="M6" s="141">
        <v>44</v>
      </c>
      <c r="N6" s="13">
        <v>49.8</v>
      </c>
      <c r="O6" s="13">
        <v>60.8</v>
      </c>
      <c r="P6" s="13">
        <v>50</v>
      </c>
      <c r="Q6" s="5">
        <v>49.8</v>
      </c>
      <c r="R6" s="13">
        <v>49</v>
      </c>
      <c r="S6" s="13">
        <v>55.25</v>
      </c>
      <c r="T6" s="80">
        <v>53.5</v>
      </c>
      <c r="U6" s="141">
        <v>58.866666666666667</v>
      </c>
      <c r="V6" s="80">
        <v>61</v>
      </c>
      <c r="W6" s="80">
        <v>76.010000000000005</v>
      </c>
      <c r="X6" s="80">
        <v>94.01</v>
      </c>
      <c r="Y6" s="13">
        <v>52.25</v>
      </c>
      <c r="Z6" s="13">
        <v>56.5</v>
      </c>
      <c r="AA6" s="83">
        <v>50.5</v>
      </c>
      <c r="AB6" s="83">
        <v>45.666666666666664</v>
      </c>
      <c r="AC6" s="83">
        <v>54</v>
      </c>
      <c r="AD6" s="13"/>
      <c r="AE6" s="56">
        <f>AVERAGE(C6:Z6)</f>
        <v>50.055</v>
      </c>
    </row>
    <row r="7" spans="1:33">
      <c r="A7" s="5" t="s">
        <v>6</v>
      </c>
      <c r="B7" s="5" t="s">
        <v>16</v>
      </c>
      <c r="C7" s="5">
        <v>9.9</v>
      </c>
      <c r="D7" s="5">
        <v>13.1</v>
      </c>
      <c r="E7" s="5">
        <v>23.8</v>
      </c>
      <c r="F7" s="5">
        <v>39.299999999999997</v>
      </c>
      <c r="G7" s="5">
        <v>68.400000000000006</v>
      </c>
      <c r="H7" s="13">
        <v>75</v>
      </c>
      <c r="I7" s="13">
        <v>83</v>
      </c>
      <c r="J7" s="13">
        <v>78.400000000000006</v>
      </c>
      <c r="K7" s="13">
        <v>69.8</v>
      </c>
      <c r="L7" s="141">
        <v>61.366666666666667</v>
      </c>
      <c r="M7" s="141">
        <v>56.3</v>
      </c>
      <c r="N7" s="13">
        <v>63</v>
      </c>
      <c r="O7" s="13">
        <v>64.8</v>
      </c>
      <c r="P7" s="13">
        <v>65.5</v>
      </c>
      <c r="Q7" s="5">
        <v>57.5</v>
      </c>
      <c r="R7" s="83">
        <v>13.5</v>
      </c>
      <c r="S7" s="83">
        <v>33.25</v>
      </c>
      <c r="T7" s="90">
        <v>52</v>
      </c>
      <c r="U7" s="141">
        <v>56.433333333333337</v>
      </c>
      <c r="V7" s="80">
        <v>60.5</v>
      </c>
      <c r="W7" s="83">
        <v>22.123999999999999</v>
      </c>
      <c r="X7" s="83">
        <v>60.01</v>
      </c>
      <c r="Y7" s="13">
        <v>54</v>
      </c>
      <c r="Z7" s="13">
        <v>57.75</v>
      </c>
      <c r="AA7" s="13">
        <v>61.25</v>
      </c>
      <c r="AB7" s="13">
        <v>57.633333333333326</v>
      </c>
      <c r="AC7" s="13">
        <v>69.5</v>
      </c>
      <c r="AD7" s="13"/>
      <c r="AE7" s="56">
        <f>AVERAGE(C7:Q7,T7:V7,Y7:AC7)</f>
        <v>56.444927536231873</v>
      </c>
    </row>
    <row r="8" spans="1:33">
      <c r="A8" s="30"/>
      <c r="B8" s="31" t="s">
        <v>36</v>
      </c>
      <c r="C8" s="32">
        <f t="shared" ref="C8:Q8" si="0">AVERAGE(C2,C4,C6)</f>
        <v>8.65</v>
      </c>
      <c r="D8" s="32">
        <f t="shared" si="0"/>
        <v>11.033333333333333</v>
      </c>
      <c r="E8" s="32">
        <f t="shared" si="0"/>
        <v>20.766666666666666</v>
      </c>
      <c r="F8" s="32">
        <f t="shared" si="0"/>
        <v>31.666666666666668</v>
      </c>
      <c r="G8" s="32">
        <f t="shared" si="0"/>
        <v>54.699999999999996</v>
      </c>
      <c r="H8" s="32">
        <f t="shared" si="0"/>
        <v>61.266666666666673</v>
      </c>
      <c r="I8" s="32">
        <f t="shared" si="0"/>
        <v>49.133333333333326</v>
      </c>
      <c r="J8" s="32">
        <f t="shared" si="0"/>
        <v>55.199999999999996</v>
      </c>
      <c r="K8" s="32">
        <f t="shared" si="0"/>
        <v>55.800000000000004</v>
      </c>
      <c r="L8" s="32">
        <f t="shared" ref="L8:M8" si="1">AVERAGE(L2,L4,L6)</f>
        <v>57.488888888888887</v>
      </c>
      <c r="M8" s="32">
        <f t="shared" si="1"/>
        <v>52.266666666666673</v>
      </c>
      <c r="N8" s="32">
        <f t="shared" si="0"/>
        <v>45.866666666666667</v>
      </c>
      <c r="O8" s="32">
        <f t="shared" si="0"/>
        <v>58.033333333333331</v>
      </c>
      <c r="P8" s="32">
        <f t="shared" si="0"/>
        <v>50.366666666666667</v>
      </c>
      <c r="Q8" s="32">
        <f t="shared" si="0"/>
        <v>51.199999999999996</v>
      </c>
      <c r="R8" s="32">
        <f>AVERAGE(R4,R6)</f>
        <v>47.9</v>
      </c>
      <c r="S8" s="32">
        <f>AVERAGE(S4,S6)</f>
        <v>54.5</v>
      </c>
      <c r="T8" s="32">
        <f t="shared" ref="T8:Z8" si="2">AVERAGE(T2,T4,T6)</f>
        <v>51.166666666666664</v>
      </c>
      <c r="U8" s="32">
        <f t="shared" ref="U8" si="3">AVERAGE(U2,U4,U6)</f>
        <v>56.333333333333336</v>
      </c>
      <c r="V8" s="32">
        <f t="shared" si="2"/>
        <v>57.166666666666664</v>
      </c>
      <c r="W8" s="32">
        <f>AVERAGE(W2,W4,W6)</f>
        <v>72.677666666666667</v>
      </c>
      <c r="X8" s="32">
        <f>AVERAGE(X2,X4,X6)</f>
        <v>79.343333333333348</v>
      </c>
      <c r="Y8" s="32">
        <f t="shared" si="2"/>
        <v>49.916666666666664</v>
      </c>
      <c r="Z8" s="32">
        <f t="shared" si="2"/>
        <v>52.416666666666664</v>
      </c>
      <c r="AA8" s="32">
        <f>AVERAGE(AA2,AA4)</f>
        <v>50</v>
      </c>
      <c r="AB8" s="32">
        <f>AVERAGE(AB2,AB4)</f>
        <v>48.183333333333337</v>
      </c>
      <c r="AC8" s="32">
        <f>AVERAGE(AC4)</f>
        <v>47.8</v>
      </c>
      <c r="AD8" s="32"/>
      <c r="AE8" s="137">
        <f>AVERAGE(AE2,AE4,AE6)</f>
        <v>49.243721238146357</v>
      </c>
      <c r="AF8" s="30"/>
      <c r="AG8" s="30"/>
    </row>
    <row r="9" spans="1:33">
      <c r="A9" s="18"/>
      <c r="B9" s="26" t="s">
        <v>34</v>
      </c>
      <c r="C9" s="22">
        <f t="shared" ref="C9:Q9" si="4">AVERAGE(C3,C5,C7)</f>
        <v>12.15</v>
      </c>
      <c r="D9" s="22">
        <f t="shared" si="4"/>
        <v>12.966666666666667</v>
      </c>
      <c r="E9" s="22">
        <f t="shared" si="4"/>
        <v>23.633333333333329</v>
      </c>
      <c r="F9" s="22">
        <f t="shared" si="4"/>
        <v>39.4</v>
      </c>
      <c r="G9" s="22">
        <f t="shared" si="4"/>
        <v>67.066666666666677</v>
      </c>
      <c r="H9" s="22">
        <f t="shared" si="4"/>
        <v>68.066666666666663</v>
      </c>
      <c r="I9" s="22">
        <f t="shared" si="4"/>
        <v>74.133333333333326</v>
      </c>
      <c r="J9" s="22">
        <f t="shared" si="4"/>
        <v>74.966666666666669</v>
      </c>
      <c r="K9" s="22">
        <f t="shared" si="4"/>
        <v>65.333333333333329</v>
      </c>
      <c r="L9" s="22">
        <f t="shared" ref="L9:M9" si="5">AVERAGE(L3,L5,L7)</f>
        <v>56.922222222222224</v>
      </c>
      <c r="M9" s="22">
        <f t="shared" si="5"/>
        <v>49.866666666666667</v>
      </c>
      <c r="N9" s="22">
        <f t="shared" si="4"/>
        <v>50.766666666666673</v>
      </c>
      <c r="O9" s="22">
        <f t="shared" si="4"/>
        <v>56.033333333333331</v>
      </c>
      <c r="P9" s="22">
        <f t="shared" si="4"/>
        <v>54.6</v>
      </c>
      <c r="Q9" s="22">
        <f t="shared" si="4"/>
        <v>52.266666666666673</v>
      </c>
      <c r="R9" s="22">
        <f>AVERAGE(R3,R5)</f>
        <v>52.4</v>
      </c>
      <c r="S9" s="22">
        <f>AVERAGE(S3,S5)</f>
        <v>57.875</v>
      </c>
      <c r="T9" s="22">
        <f>AVERAGE(T3,T5,T7)</f>
        <v>57</v>
      </c>
      <c r="U9" s="22">
        <f t="shared" ref="U9" si="6">AVERAGE(U3,U5,U7)</f>
        <v>60.022222222222219</v>
      </c>
      <c r="V9" s="22">
        <f>AVERAGE(V3,V5,V7)</f>
        <v>60.333333333333336</v>
      </c>
      <c r="W9" s="22">
        <f>AVERAGE(W3,W5)</f>
        <v>75.507000000000005</v>
      </c>
      <c r="X9" s="22">
        <f>AVERAGE(X3,X5)</f>
        <v>73.010000000000005</v>
      </c>
      <c r="Y9" s="22">
        <f>AVERAGE(Y3,Y5,Y7)</f>
        <v>50.833333333333336</v>
      </c>
      <c r="Z9" s="22">
        <f>AVERAGE(Z3,Z5,Z7)</f>
        <v>55.083333333333336</v>
      </c>
      <c r="AA9" s="22">
        <f>AVERAGE(AA3,AA5,AA7)</f>
        <v>56.333333333333336</v>
      </c>
      <c r="AB9" s="22">
        <f>AVERAGE(AB3,AB5,AB7)</f>
        <v>54.011111111111113</v>
      </c>
      <c r="AC9" s="22">
        <f>AVERAGE(AC3,AC5,AC7)</f>
        <v>61.233333333333327</v>
      </c>
      <c r="AD9" s="22"/>
      <c r="AE9" s="21">
        <f>AVERAGE(AE3,AE5,AE7)</f>
        <v>54.104078726069055</v>
      </c>
      <c r="AF9" s="18"/>
      <c r="AG9" s="18"/>
    </row>
    <row r="10" spans="1:33">
      <c r="A10" s="18"/>
      <c r="B10" s="26" t="s">
        <v>22</v>
      </c>
      <c r="C10" s="22">
        <f t="shared" ref="C10:Q10" si="7">STDEV(C2,C4,C6)/SQRT(COUNT(C2,C4,C6))</f>
        <v>0.71472605474637874</v>
      </c>
      <c r="D10" s="22">
        <f t="shared" si="7"/>
        <v>0.31797973380564848</v>
      </c>
      <c r="E10" s="22">
        <f t="shared" si="7"/>
        <v>0.57831171909658219</v>
      </c>
      <c r="F10" s="22">
        <f t="shared" si="7"/>
        <v>1.9919281557771558</v>
      </c>
      <c r="G10" s="22">
        <f t="shared" si="7"/>
        <v>1.4502873278538064</v>
      </c>
      <c r="H10" s="22">
        <f t="shared" si="7"/>
        <v>2.4659908984242231</v>
      </c>
      <c r="I10" s="22">
        <f t="shared" si="7"/>
        <v>3.4177640514100913</v>
      </c>
      <c r="J10" s="22">
        <f t="shared" si="7"/>
        <v>4.3981056528161702</v>
      </c>
      <c r="K10" s="22">
        <f t="shared" si="7"/>
        <v>0.61101009266077888</v>
      </c>
      <c r="L10" s="22">
        <f t="shared" ref="L10:M10" si="8">STDEV(L2,L4,L6)/SQRT(COUNT(L2,L4,L6))</f>
        <v>3.7969936125607533</v>
      </c>
      <c r="M10" s="22">
        <f t="shared" si="8"/>
        <v>5.4302649822800921</v>
      </c>
      <c r="N10" s="22">
        <f t="shared" si="7"/>
        <v>2.6591560900238842</v>
      </c>
      <c r="O10" s="22">
        <f t="shared" si="7"/>
        <v>1.5344199048645197</v>
      </c>
      <c r="P10" s="22">
        <f t="shared" si="7"/>
        <v>1.3119112436102951</v>
      </c>
      <c r="Q10" s="22">
        <f t="shared" si="7"/>
        <v>1.400000000000001</v>
      </c>
      <c r="R10" s="22">
        <f>STDEV(R4,R6)/SQRT(COUNT(R4,R6))</f>
        <v>1.1000000000000014</v>
      </c>
      <c r="S10" s="22">
        <f>STDEV(S4,S6)/SQRT(COUNT(S4,S6))</f>
        <v>0.74999999999999989</v>
      </c>
      <c r="T10" s="22">
        <f t="shared" ref="T10:Z10" si="9">STDEV(T2,T4,T6)/SQRT(COUNT(T2,T4,T6))</f>
        <v>2.3333333333333335</v>
      </c>
      <c r="U10" s="22">
        <f t="shared" ref="U10" si="10">STDEV(U2,U4,U6)/SQRT(COUNT(U2,U4,U6))</f>
        <v>2.6847304851284002</v>
      </c>
      <c r="V10" s="22">
        <f t="shared" si="9"/>
        <v>3.9589911734065679</v>
      </c>
      <c r="W10" s="22">
        <f>STDEV(W2,W4,W6)/SQRT(COUNT(W2,W4,W6))</f>
        <v>4.3706344441561855</v>
      </c>
      <c r="X10" s="22">
        <f>STDEV(X2,X4,X6)/SQRT(COUNT(X2,X4,X6))</f>
        <v>7.6883750631138383</v>
      </c>
      <c r="Y10" s="22">
        <f t="shared" si="9"/>
        <v>1.9702650695894814</v>
      </c>
      <c r="Z10" s="22">
        <f t="shared" si="9"/>
        <v>2.1032382440206603</v>
      </c>
      <c r="AA10" s="22">
        <f>STDEV(AA2,AA4)/SQRT(COUNT(AA2,AA4))</f>
        <v>0.25</v>
      </c>
      <c r="AB10" s="22">
        <f>STDEV(AB2,AB4)/SQRT(COUNT(AB2,AB4))</f>
        <v>2.2833333333333345</v>
      </c>
      <c r="AC10" s="22" t="s">
        <v>8</v>
      </c>
      <c r="AD10" s="22"/>
      <c r="AE10" s="21">
        <f>STDEV(AE2,AE4,AE6)/SQRT(COUNT(AE2,AE4,AE6))</f>
        <v>0.55808733991424775</v>
      </c>
      <c r="AF10" s="18"/>
      <c r="AG10" s="18"/>
    </row>
    <row r="11" spans="1:33">
      <c r="A11" s="18"/>
      <c r="B11" s="26" t="s">
        <v>23</v>
      </c>
      <c r="C11" s="22">
        <f t="shared" ref="C11:Q11" si="11">STDEV(C3,C5,C7)/SQRT(COUNT(C3,C5,C7))</f>
        <v>1.5024979201316697</v>
      </c>
      <c r="D11" s="22">
        <f t="shared" si="11"/>
        <v>1.4449144534462246</v>
      </c>
      <c r="E11" s="22">
        <f t="shared" si="11"/>
        <v>0.66916199666282472</v>
      </c>
      <c r="F11" s="22">
        <f t="shared" si="11"/>
        <v>0.66583281184794063</v>
      </c>
      <c r="G11" s="22">
        <f t="shared" si="11"/>
        <v>1.7486502731472013</v>
      </c>
      <c r="H11" s="22">
        <f t="shared" si="11"/>
        <v>4.2305765301880296</v>
      </c>
      <c r="I11" s="22">
        <f t="shared" si="11"/>
        <v>4.680574513644431</v>
      </c>
      <c r="J11" s="22">
        <f t="shared" si="11"/>
        <v>2.808518787150581</v>
      </c>
      <c r="K11" s="22">
        <f t="shared" si="11"/>
        <v>4.0732187654373666</v>
      </c>
      <c r="L11" s="22">
        <f t="shared" ref="L11:M11" si="12">STDEV(L3,L5,L7)/SQRT(COUNT(L3,L5,L7))</f>
        <v>3.0559191702839019</v>
      </c>
      <c r="M11" s="22">
        <f t="shared" si="12"/>
        <v>5.0087700863363285</v>
      </c>
      <c r="N11" s="22">
        <f t="shared" si="11"/>
        <v>6.1525965611637536</v>
      </c>
      <c r="O11" s="22">
        <f t="shared" si="11"/>
        <v>7.5512324233273915</v>
      </c>
      <c r="P11" s="22">
        <f t="shared" si="11"/>
        <v>7.876759062795629</v>
      </c>
      <c r="Q11" s="22">
        <f t="shared" si="11"/>
        <v>4.0481820336760244</v>
      </c>
      <c r="R11" s="22">
        <f>STDEV(R3,R5)/SQRT(COUNT(R3,R5))</f>
        <v>3.3999999999999981</v>
      </c>
      <c r="S11" s="22">
        <f>STDEV(S3,S5)/SQRT(COUNT(S3,S5))</f>
        <v>1.875</v>
      </c>
      <c r="T11" s="22">
        <f>STDEV(T3,T5,T7)/SQRT(COUNT(T3,T5,T7))</f>
        <v>2.8173569173961615</v>
      </c>
      <c r="U11" s="22">
        <f t="shared" ref="U11" si="13">STDEV(U3,U5,U7)/SQRT(COUNT(U3,U5,U7))</f>
        <v>2.753202400258675</v>
      </c>
      <c r="V11" s="22">
        <f>STDEV(V3,V5,V7)/SQRT(COUNT(V3,V5,V7))</f>
        <v>1.1577036657874837</v>
      </c>
      <c r="W11" s="22">
        <f>STDEV(W3,W5)/SQRT(COUNT(W3,W5))</f>
        <v>0.5</v>
      </c>
      <c r="X11" s="22">
        <f>STDEV(X3,X5)/SQRT(COUNT(X3,X5))</f>
        <v>1</v>
      </c>
      <c r="Y11" s="22">
        <f>STDEV(Y3,Y5,Y7)/SQRT(COUNT(Y3,Y5,Y7))</f>
        <v>1.609433992985664</v>
      </c>
      <c r="Z11" s="22">
        <f>STDEV(Z3,Z5,Z7)/SQRT(COUNT(Z3,Z5,Z7))</f>
        <v>1.3411230782859234</v>
      </c>
      <c r="AA11" s="22">
        <f>STDEV(AA3,AA5,AA7)/SQRT(COUNT(AA3,AA5,AA7))</f>
        <v>2.4593924272289516</v>
      </c>
      <c r="AB11" s="22">
        <f>STDEV(AB3,AB5,AB7)/SQRT(COUNT(AB3,AB5,AB7))</f>
        <v>2.0508655203879269</v>
      </c>
      <c r="AC11" s="22">
        <f>STDEV(AC3,AC5,AC7)/SQRT(COUNT(AC3,AC5,AC7))</f>
        <v>4.1337365394734311</v>
      </c>
      <c r="AD11" s="22"/>
      <c r="AE11" s="21">
        <f>STDEV(AE3,AE5,AE7)/SQRT(COUNT(AE3,AE5,AE7))</f>
        <v>1.3691782011288305</v>
      </c>
      <c r="AF11" s="18"/>
      <c r="AG11" s="18"/>
    </row>
    <row r="12" spans="1:33">
      <c r="A12" s="57"/>
      <c r="B12" s="69"/>
      <c r="C12" s="70"/>
      <c r="D12" s="70"/>
      <c r="E12" s="70"/>
      <c r="F12" s="70"/>
      <c r="G12" s="70"/>
      <c r="H12" s="71"/>
      <c r="I12" s="71"/>
      <c r="J12" s="71"/>
      <c r="K12" s="71"/>
      <c r="L12" s="71"/>
      <c r="M12" s="71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>
      <c r="A13" s="57"/>
      <c r="B13" s="57"/>
      <c r="C13" s="57"/>
      <c r="D13" s="57"/>
      <c r="E13" s="57"/>
      <c r="F13" s="57"/>
      <c r="G13" s="57"/>
      <c r="H13" s="72"/>
      <c r="I13" s="72"/>
      <c r="J13" s="72"/>
      <c r="K13" s="72"/>
      <c r="L13" s="72"/>
      <c r="M13" s="72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>
      <c r="A14" s="5" t="s">
        <v>0</v>
      </c>
      <c r="B14" s="5" t="s">
        <v>17</v>
      </c>
      <c r="C14" s="27">
        <v>0.38</v>
      </c>
      <c r="D14" s="27">
        <v>0.09</v>
      </c>
      <c r="E14" s="27">
        <v>0.31</v>
      </c>
      <c r="F14" s="27">
        <v>0.15</v>
      </c>
      <c r="G14" s="27">
        <v>0.6</v>
      </c>
      <c r="H14" s="27">
        <v>0.6</v>
      </c>
      <c r="I14" s="27">
        <v>0.82</v>
      </c>
      <c r="J14" s="27">
        <v>1.21</v>
      </c>
      <c r="K14" s="27">
        <v>1.75</v>
      </c>
      <c r="L14" s="143">
        <v>1.3133333333333332</v>
      </c>
      <c r="M14" s="143">
        <v>1.41</v>
      </c>
      <c r="N14" s="27">
        <v>1.06</v>
      </c>
      <c r="O14" s="27">
        <v>1.02</v>
      </c>
      <c r="P14" s="27">
        <v>1.17</v>
      </c>
      <c r="Q14" s="27">
        <v>0.9</v>
      </c>
      <c r="R14" s="74">
        <v>1.04</v>
      </c>
      <c r="S14" s="74">
        <v>0.89</v>
      </c>
      <c r="T14" s="72">
        <v>1.18</v>
      </c>
      <c r="U14" s="72">
        <v>1.0399999999999998</v>
      </c>
      <c r="V14" s="72">
        <v>0.94</v>
      </c>
      <c r="W14" s="72">
        <v>0.92</v>
      </c>
      <c r="X14" s="72">
        <v>0.73</v>
      </c>
      <c r="Y14" s="72">
        <v>0.78</v>
      </c>
      <c r="Z14" s="72">
        <v>0.89</v>
      </c>
      <c r="AA14" s="72">
        <v>0.9</v>
      </c>
      <c r="AB14" s="72">
        <v>0.755</v>
      </c>
      <c r="AC14" s="74">
        <v>0.37</v>
      </c>
      <c r="AD14" s="72"/>
      <c r="AE14" s="19">
        <f>AVERAGE(C14:Q14,T14:AB14)</f>
        <v>0.87159722222222225</v>
      </c>
      <c r="AG14" s="5">
        <f>TTEST(C14:AC14:C16:AC16:C18:AC18,C15:AC15:C17:AC17:C19:AC19,2,3)</f>
        <v>5.5242521543172555E-3</v>
      </c>
    </row>
    <row r="15" spans="1:33">
      <c r="A15" s="5" t="s">
        <v>2</v>
      </c>
      <c r="B15" s="5" t="s">
        <v>17</v>
      </c>
      <c r="C15" s="27">
        <v>1.26</v>
      </c>
      <c r="D15" s="27">
        <v>0.42499999999999999</v>
      </c>
      <c r="E15" s="27">
        <v>1.45</v>
      </c>
      <c r="F15" s="27">
        <v>2.61</v>
      </c>
      <c r="G15" s="27">
        <v>5.35</v>
      </c>
      <c r="H15" s="27">
        <v>5.45</v>
      </c>
      <c r="I15" s="27">
        <v>5.4</v>
      </c>
      <c r="J15" s="27">
        <v>5.4</v>
      </c>
      <c r="K15" s="27">
        <v>5</v>
      </c>
      <c r="L15" s="143">
        <v>4.4733333333333336</v>
      </c>
      <c r="M15" s="143">
        <v>4.3899999999999997</v>
      </c>
      <c r="N15" s="27">
        <v>4.3499999999999996</v>
      </c>
      <c r="O15" s="27">
        <v>3.45</v>
      </c>
      <c r="P15" s="27">
        <v>3.6</v>
      </c>
      <c r="Q15" s="27">
        <v>3.21</v>
      </c>
      <c r="R15" s="27">
        <v>3.7</v>
      </c>
      <c r="S15" s="27">
        <v>4.4000000000000004</v>
      </c>
      <c r="T15" s="72">
        <v>4.7</v>
      </c>
      <c r="U15" s="72">
        <v>4.6833333333333336</v>
      </c>
      <c r="V15" s="72">
        <v>5.2</v>
      </c>
      <c r="W15" s="72">
        <v>4.41</v>
      </c>
      <c r="X15" s="72">
        <v>3.95</v>
      </c>
      <c r="Y15" s="72">
        <v>4</v>
      </c>
      <c r="Z15" s="72">
        <v>4.75</v>
      </c>
      <c r="AA15" s="72">
        <v>4.75</v>
      </c>
      <c r="AB15" s="72">
        <v>3.9166666666666661</v>
      </c>
      <c r="AC15" s="72">
        <v>4.7</v>
      </c>
      <c r="AD15" s="72"/>
      <c r="AE15" s="19">
        <f>AVERAGE(C15:AC15)</f>
        <v>4.0362345679012357</v>
      </c>
    </row>
    <row r="16" spans="1:33">
      <c r="A16" s="5" t="s">
        <v>3</v>
      </c>
      <c r="B16" s="5" t="s">
        <v>17</v>
      </c>
      <c r="C16" s="27">
        <v>0.58499999999999996</v>
      </c>
      <c r="D16" s="27">
        <v>0.16</v>
      </c>
      <c r="E16" s="27">
        <v>0.34</v>
      </c>
      <c r="F16" s="27">
        <v>0.16</v>
      </c>
      <c r="G16" s="27">
        <v>0.54</v>
      </c>
      <c r="H16" s="27">
        <v>0.56000000000000005</v>
      </c>
      <c r="I16" s="27">
        <v>0.81</v>
      </c>
      <c r="J16" s="27">
        <v>1.06</v>
      </c>
      <c r="K16" s="27">
        <v>1.83</v>
      </c>
      <c r="L16" s="143">
        <v>1.1366666666666667</v>
      </c>
      <c r="M16" s="143">
        <v>1.0900000000000001</v>
      </c>
      <c r="N16" s="27">
        <v>1.08</v>
      </c>
      <c r="O16" s="27">
        <v>1.01</v>
      </c>
      <c r="P16" s="27">
        <v>1.06</v>
      </c>
      <c r="Q16" s="27">
        <v>1.1499999999999999</v>
      </c>
      <c r="R16" s="27">
        <v>0.97</v>
      </c>
      <c r="S16" s="27">
        <v>0.82</v>
      </c>
      <c r="T16" s="72">
        <v>0.89</v>
      </c>
      <c r="U16" s="72">
        <v>1.0049999999999999</v>
      </c>
      <c r="V16" s="72">
        <v>1.04</v>
      </c>
      <c r="W16" s="72">
        <v>0.99</v>
      </c>
      <c r="X16" s="72">
        <v>0.86</v>
      </c>
      <c r="Y16" s="72">
        <v>0.97</v>
      </c>
      <c r="Z16" s="72">
        <v>0.88</v>
      </c>
      <c r="AA16" s="72">
        <v>0.94</v>
      </c>
      <c r="AB16" s="72">
        <v>0.81666666666666676</v>
      </c>
      <c r="AC16" s="72">
        <v>0.85</v>
      </c>
      <c r="AD16" s="72"/>
      <c r="AE16" s="19">
        <f>AVERAGE(C16:AC16)</f>
        <v>0.87419753086419749</v>
      </c>
    </row>
    <row r="17" spans="1:33">
      <c r="A17" s="5" t="s">
        <v>4</v>
      </c>
      <c r="B17" s="5" t="s">
        <v>17</v>
      </c>
      <c r="C17" s="27">
        <v>0.59</v>
      </c>
      <c r="D17" s="27">
        <v>0.45500000000000002</v>
      </c>
      <c r="E17" s="27">
        <v>1.52</v>
      </c>
      <c r="F17" s="27">
        <v>2.56</v>
      </c>
      <c r="G17" s="27">
        <v>5.2</v>
      </c>
      <c r="H17" s="27">
        <v>5.75</v>
      </c>
      <c r="I17" s="27">
        <v>5.8</v>
      </c>
      <c r="J17" s="27">
        <v>6.4</v>
      </c>
      <c r="K17" s="27">
        <v>5.5</v>
      </c>
      <c r="L17" s="143">
        <v>5.0333333333333341</v>
      </c>
      <c r="M17" s="143">
        <v>4.46</v>
      </c>
      <c r="N17" s="27">
        <v>4.5</v>
      </c>
      <c r="O17" s="27">
        <v>5.3</v>
      </c>
      <c r="P17" s="27">
        <v>5.0999999999999996</v>
      </c>
      <c r="Q17" s="27">
        <v>4.29</v>
      </c>
      <c r="R17" s="27">
        <v>4.5</v>
      </c>
      <c r="S17" s="27">
        <v>4.5999999999999996</v>
      </c>
      <c r="T17" s="72">
        <v>4.9000000000000004</v>
      </c>
      <c r="U17" s="72">
        <v>4.25</v>
      </c>
      <c r="V17" s="72">
        <v>4.7</v>
      </c>
      <c r="W17" s="72">
        <v>3.76</v>
      </c>
      <c r="X17" s="72">
        <v>3.65</v>
      </c>
      <c r="Y17" s="72">
        <v>4.4000000000000004</v>
      </c>
      <c r="Z17" s="72">
        <v>3.95</v>
      </c>
      <c r="AA17" s="72">
        <v>4.3</v>
      </c>
      <c r="AB17" s="72">
        <v>4.7333333333333334</v>
      </c>
      <c r="AC17" s="72">
        <v>5.15</v>
      </c>
      <c r="AD17" s="72"/>
      <c r="AE17" s="19">
        <f>AVERAGE(C17:AC17)</f>
        <v>4.2722839506172852</v>
      </c>
    </row>
    <row r="18" spans="1:33">
      <c r="A18" s="5" t="s">
        <v>5</v>
      </c>
      <c r="B18" s="5" t="s">
        <v>17</v>
      </c>
      <c r="C18" s="27">
        <v>0.08</v>
      </c>
      <c r="D18" s="27">
        <v>0.05</v>
      </c>
      <c r="E18" s="27">
        <v>0.17</v>
      </c>
      <c r="F18" s="27">
        <v>0.08</v>
      </c>
      <c r="G18" s="27">
        <v>0.39</v>
      </c>
      <c r="H18" s="27">
        <v>0.36</v>
      </c>
      <c r="I18" s="27">
        <v>0.54</v>
      </c>
      <c r="J18" s="27">
        <v>1.03</v>
      </c>
      <c r="K18" s="27">
        <v>1.51</v>
      </c>
      <c r="L18" s="143">
        <v>0.99333333333333329</v>
      </c>
      <c r="M18" s="143">
        <v>0.92</v>
      </c>
      <c r="N18" s="27">
        <v>0.92</v>
      </c>
      <c r="O18" s="27">
        <v>1.03</v>
      </c>
      <c r="P18" s="27">
        <v>0.83</v>
      </c>
      <c r="Q18" s="27">
        <v>0.95</v>
      </c>
      <c r="R18" s="27">
        <v>1.04</v>
      </c>
      <c r="S18" s="27">
        <v>0.96</v>
      </c>
      <c r="T18" s="72">
        <v>0.98</v>
      </c>
      <c r="U18" s="72">
        <v>1.125</v>
      </c>
      <c r="V18" s="72">
        <v>1.01</v>
      </c>
      <c r="W18" s="72">
        <v>1.19</v>
      </c>
      <c r="X18" s="72">
        <v>1.04</v>
      </c>
      <c r="Y18" s="72">
        <v>1.18</v>
      </c>
      <c r="Z18" s="72">
        <v>1.06</v>
      </c>
      <c r="AA18" s="74">
        <v>1.92</v>
      </c>
      <c r="AB18" s="74">
        <v>1.8499999999999999</v>
      </c>
      <c r="AC18" s="74">
        <v>1.73</v>
      </c>
      <c r="AD18" s="72"/>
      <c r="AE18" s="19">
        <f>AVERAGE(C18:Z18)</f>
        <v>0.80993055555555538</v>
      </c>
    </row>
    <row r="19" spans="1:33">
      <c r="A19" s="5" t="s">
        <v>6</v>
      </c>
      <c r="B19" s="5" t="s">
        <v>17</v>
      </c>
      <c r="C19" s="27">
        <v>0.08</v>
      </c>
      <c r="D19" s="27">
        <v>0.28499999999999998</v>
      </c>
      <c r="E19" s="27">
        <v>1.55</v>
      </c>
      <c r="F19" s="27">
        <v>2.6</v>
      </c>
      <c r="G19" s="27">
        <v>5.15</v>
      </c>
      <c r="H19" s="27">
        <v>5.65</v>
      </c>
      <c r="I19" s="27">
        <v>5.9</v>
      </c>
      <c r="J19" s="27">
        <v>6.6</v>
      </c>
      <c r="K19" s="27">
        <v>5.6</v>
      </c>
      <c r="L19" s="143">
        <v>5.3</v>
      </c>
      <c r="M19" s="143">
        <v>5.3</v>
      </c>
      <c r="N19" s="27">
        <v>5.65</v>
      </c>
      <c r="O19" s="27">
        <v>5.7</v>
      </c>
      <c r="P19" s="27">
        <v>5.45</v>
      </c>
      <c r="Q19" s="27">
        <v>4.34</v>
      </c>
      <c r="R19" s="74">
        <v>1.3</v>
      </c>
      <c r="S19" s="74">
        <v>3.2</v>
      </c>
      <c r="T19" s="72">
        <v>4.3</v>
      </c>
      <c r="U19" s="72">
        <v>4.3849999999999998</v>
      </c>
      <c r="V19" s="72">
        <v>4.45</v>
      </c>
      <c r="W19" s="74" t="s">
        <v>8</v>
      </c>
      <c r="X19" s="74">
        <v>2</v>
      </c>
      <c r="Y19" s="72">
        <v>4.6500000000000004</v>
      </c>
      <c r="Z19" s="72">
        <v>3.9</v>
      </c>
      <c r="AA19" s="72">
        <v>5.05</v>
      </c>
      <c r="AB19" s="72">
        <v>4.95</v>
      </c>
      <c r="AC19" s="72">
        <v>6</v>
      </c>
      <c r="AD19" s="72"/>
      <c r="AE19" s="19">
        <f>AVERAGE(C19:Q19,T19:V19,Y19:AC19)</f>
        <v>4.4713043478260879</v>
      </c>
    </row>
    <row r="20" spans="1:33">
      <c r="A20" s="26"/>
      <c r="B20" s="31" t="s">
        <v>35</v>
      </c>
      <c r="C20" s="20">
        <f t="shared" ref="C20:E21" si="14">AVERAGE(C14,C16,C18)</f>
        <v>0.34833333333333333</v>
      </c>
      <c r="D20" s="20">
        <f t="shared" si="14"/>
        <v>9.9999999999999992E-2</v>
      </c>
      <c r="E20" s="20">
        <f t="shared" si="14"/>
        <v>0.27333333333333337</v>
      </c>
      <c r="F20" s="20">
        <f t="shared" ref="F20:H21" si="15">AVERAGE(F14,F16,F18)</f>
        <v>0.13</v>
      </c>
      <c r="G20" s="20">
        <f t="shared" si="15"/>
        <v>0.51000000000000012</v>
      </c>
      <c r="H20" s="20">
        <f t="shared" si="15"/>
        <v>0.50666666666666671</v>
      </c>
      <c r="I20" s="20">
        <f t="shared" ref="I20:Q20" si="16">AVERAGE(I14,I16,I18)</f>
        <v>0.72333333333333327</v>
      </c>
      <c r="J20" s="20">
        <f t="shared" si="16"/>
        <v>1.0999999999999999</v>
      </c>
      <c r="K20" s="20">
        <f t="shared" si="16"/>
        <v>1.6966666666666665</v>
      </c>
      <c r="L20" s="20">
        <f t="shared" ref="L20:M20" si="17">AVERAGE(L14,L16,L18)</f>
        <v>1.1477777777777778</v>
      </c>
      <c r="M20" s="20">
        <f t="shared" si="17"/>
        <v>1.1399999999999999</v>
      </c>
      <c r="N20" s="20">
        <f t="shared" si="16"/>
        <v>1.02</v>
      </c>
      <c r="O20" s="20">
        <f t="shared" si="16"/>
        <v>1.0200000000000002</v>
      </c>
      <c r="P20" s="20">
        <f t="shared" si="16"/>
        <v>1.02</v>
      </c>
      <c r="Q20" s="20">
        <f t="shared" si="16"/>
        <v>1</v>
      </c>
      <c r="R20" s="82">
        <f>AVERAGE(R16,R18)</f>
        <v>1.0049999999999999</v>
      </c>
      <c r="S20" s="82">
        <f>AVERAGE(S16,S18)</f>
        <v>0.8899999999999999</v>
      </c>
      <c r="T20" s="82">
        <f t="shared" ref="T20:Y20" si="18">AVERAGE(T14,T16,T18)</f>
        <v>1.0166666666666666</v>
      </c>
      <c r="U20" s="82">
        <f t="shared" ref="U20" si="19">AVERAGE(U14,U16,U18)</f>
        <v>1.0566666666666666</v>
      </c>
      <c r="V20" s="82">
        <f t="shared" si="18"/>
        <v>0.9966666666666667</v>
      </c>
      <c r="W20" s="82">
        <f>AVERAGE(W14,W16,W18)</f>
        <v>1.0333333333333334</v>
      </c>
      <c r="X20" s="82">
        <f>AVERAGE(X14,X16,X18)</f>
        <v>0.87666666666666659</v>
      </c>
      <c r="Y20" s="82">
        <f t="shared" si="18"/>
        <v>0.97666666666666657</v>
      </c>
      <c r="Z20" s="82">
        <f>AVERAGE(Z14,Z16,Z18)</f>
        <v>0.94333333333333336</v>
      </c>
      <c r="AA20" s="82">
        <f>AVERAGE(AA14,AA16)</f>
        <v>0.91999999999999993</v>
      </c>
      <c r="AB20" s="82">
        <f>AVERAGE(AB14,AB16)</f>
        <v>0.78583333333333338</v>
      </c>
      <c r="AC20" s="82">
        <f>AVERAGE(AC16)</f>
        <v>0.85</v>
      </c>
      <c r="AD20" s="82"/>
      <c r="AE20" s="20">
        <f>AVERAGE(AE14,AE16,AE18)</f>
        <v>0.85190843621399159</v>
      </c>
      <c r="AF20" s="18"/>
      <c r="AG20" s="18"/>
    </row>
    <row r="21" spans="1:33">
      <c r="A21" s="26"/>
      <c r="B21" s="26" t="s">
        <v>34</v>
      </c>
      <c r="C21" s="20">
        <f t="shared" si="14"/>
        <v>0.64333333333333342</v>
      </c>
      <c r="D21" s="20">
        <f t="shared" si="14"/>
        <v>0.38833333333333336</v>
      </c>
      <c r="E21" s="20">
        <f t="shared" si="14"/>
        <v>1.5066666666666666</v>
      </c>
      <c r="F21" s="20">
        <f t="shared" si="15"/>
        <v>2.59</v>
      </c>
      <c r="G21" s="20">
        <f t="shared" si="15"/>
        <v>5.2333333333333334</v>
      </c>
      <c r="H21" s="20">
        <f t="shared" si="15"/>
        <v>5.6166666666666671</v>
      </c>
      <c r="I21" s="20">
        <f t="shared" ref="I21:Q21" si="20">AVERAGE(I15,I17,I19)</f>
        <v>5.7</v>
      </c>
      <c r="J21" s="20">
        <f t="shared" si="20"/>
        <v>6.1333333333333329</v>
      </c>
      <c r="K21" s="20">
        <f t="shared" si="20"/>
        <v>5.3666666666666671</v>
      </c>
      <c r="L21" s="20">
        <f t="shared" ref="L21:M21" si="21">AVERAGE(L15,L17,L19)</f>
        <v>4.9355555555555561</v>
      </c>
      <c r="M21" s="20">
        <f t="shared" si="21"/>
        <v>4.7166666666666659</v>
      </c>
      <c r="N21" s="20">
        <f t="shared" si="20"/>
        <v>4.833333333333333</v>
      </c>
      <c r="O21" s="20">
        <f t="shared" si="20"/>
        <v>4.8166666666666664</v>
      </c>
      <c r="P21" s="20">
        <f t="shared" si="20"/>
        <v>4.7166666666666659</v>
      </c>
      <c r="Q21" s="20">
        <f t="shared" si="20"/>
        <v>3.9466666666666668</v>
      </c>
      <c r="R21" s="20">
        <f>AVERAGE(R15,R17)</f>
        <v>4.0999999999999996</v>
      </c>
      <c r="S21" s="20">
        <f>AVERAGE(S15,S17)</f>
        <v>4.5</v>
      </c>
      <c r="T21" s="20">
        <f>AVERAGE(T15,T17,T19)</f>
        <v>4.6333333333333337</v>
      </c>
      <c r="U21" s="20">
        <f>AVERAGE(U15,U17,U19)</f>
        <v>4.4394444444444447</v>
      </c>
      <c r="V21" s="20">
        <f>AVERAGE(V15,V17,V19)</f>
        <v>4.7833333333333341</v>
      </c>
      <c r="W21" s="20">
        <f>AVERAGE(W15,W17,W19)</f>
        <v>4.085</v>
      </c>
      <c r="X21" s="20">
        <f>AVERAGE(X15,X17)</f>
        <v>3.8</v>
      </c>
      <c r="Y21" s="20">
        <f>AVERAGE(Y15,Y17,Y19)</f>
        <v>4.3500000000000005</v>
      </c>
      <c r="Z21" s="20">
        <f>AVERAGE(Z15,Z17,Z19)</f>
        <v>4.2</v>
      </c>
      <c r="AA21" s="20">
        <f>AVERAGE(AA15,AA17,AA19)</f>
        <v>4.7</v>
      </c>
      <c r="AB21" s="20">
        <f>AVERAGE(AB15,AB17,AB19)</f>
        <v>4.5333333333333323</v>
      </c>
      <c r="AC21" s="20">
        <f>AVERAGE(AC15,AC17,AC19)</f>
        <v>5.2833333333333341</v>
      </c>
      <c r="AD21" s="20"/>
      <c r="AE21" s="20">
        <f>AVERAGE(AE15,AE17,AE19)</f>
        <v>4.2599409554482035</v>
      </c>
      <c r="AF21" s="18"/>
      <c r="AG21" s="18"/>
    </row>
    <row r="22" spans="1:33">
      <c r="A22" s="26"/>
      <c r="B22" s="26" t="s">
        <v>22</v>
      </c>
      <c r="C22" s="20">
        <f t="shared" ref="C22:E23" si="22">STDEV(C14,C16,C18)/SQRT(COUNT(C14,C16,C18))</f>
        <v>0.14663825482382756</v>
      </c>
      <c r="D22" s="20">
        <f t="shared" si="22"/>
        <v>3.2145502536643195E-2</v>
      </c>
      <c r="E22" s="20">
        <f t="shared" si="22"/>
        <v>5.2387445485005693E-2</v>
      </c>
      <c r="F22" s="20">
        <f t="shared" ref="F22:H23" si="23">STDEV(F14,F16,F18)/SQRT(COUNT(F14,F16,F18))</f>
        <v>2.516611478423585E-2</v>
      </c>
      <c r="G22" s="20">
        <f t="shared" si="23"/>
        <v>6.2449979983983508E-2</v>
      </c>
      <c r="H22" s="20">
        <f t="shared" si="23"/>
        <v>7.4236858171066858E-2</v>
      </c>
      <c r="I22" s="20">
        <f t="shared" ref="I22:Q22" si="24">STDEV(I14,I16,I18)/SQRT(COUNT(I14,I16,I18))</f>
        <v>9.1712109947984233E-2</v>
      </c>
      <c r="J22" s="20">
        <f t="shared" si="24"/>
        <v>5.5677643628300202E-2</v>
      </c>
      <c r="K22" s="20">
        <f t="shared" si="24"/>
        <v>9.6148034012373068E-2</v>
      </c>
      <c r="L22" s="20">
        <f t="shared" ref="L22:M22" si="25">STDEV(L14,L16,L18)/SQRT(COUNT(L14,L16,L18))</f>
        <v>9.254294965508747E-2</v>
      </c>
      <c r="M22" s="20">
        <f t="shared" si="25"/>
        <v>0.1436430761761017</v>
      </c>
      <c r="N22" s="20">
        <f t="shared" si="24"/>
        <v>5.0332229568471672E-2</v>
      </c>
      <c r="O22" s="20">
        <f t="shared" si="24"/>
        <v>5.7735026918962632E-3</v>
      </c>
      <c r="P22" s="20">
        <f t="shared" si="24"/>
        <v>0.10016652800877779</v>
      </c>
      <c r="Q22" s="20">
        <f t="shared" si="24"/>
        <v>7.6376261582597013E-2</v>
      </c>
      <c r="R22" s="20">
        <f>STDEV(R16,R18)/SQRT(COUNT(R16,R18))</f>
        <v>3.5000000000000024E-2</v>
      </c>
      <c r="S22" s="20">
        <f>STDEV(S16,S18)/SQRT(COUNT(S16,S18))</f>
        <v>7.0000000000000007E-2</v>
      </c>
      <c r="T22" s="20">
        <f t="shared" ref="T22:Z22" si="26">STDEV(T14,T16,T18)/SQRT(COUNT(T14,T16,T18))</f>
        <v>8.5699734214550086E-2</v>
      </c>
      <c r="U22" s="20">
        <f t="shared" ref="U22" si="27">STDEV(U14,U16,U18)/SQRT(COUNT(U14,U16,U18))</f>
        <v>3.5629263877386623E-2</v>
      </c>
      <c r="V22" s="20">
        <f t="shared" si="26"/>
        <v>2.9627314724385324E-2</v>
      </c>
      <c r="W22" s="20">
        <f>STDEV(W14,W16,W18)/SQRT(COUNT(W14,W16,W18))</f>
        <v>8.0897740663410309E-2</v>
      </c>
      <c r="X22" s="20">
        <f>STDEV(X14,X16,X18)/SQRT(COUNT(X14,X16,X18))</f>
        <v>8.9876458418085087E-2</v>
      </c>
      <c r="Y22" s="20">
        <f t="shared" si="26"/>
        <v>0.1155181563410904</v>
      </c>
      <c r="Z22" s="20">
        <f t="shared" si="26"/>
        <v>5.8404718226450783E-2</v>
      </c>
      <c r="AA22" s="20">
        <f>STDEV(AA14,AA16)/SQRT(COUNT(AA14,AA16))</f>
        <v>1.9999999999999962E-2</v>
      </c>
      <c r="AB22" s="20">
        <f>STDEV(AB14,AB16)/SQRT(COUNT(AB14,AB16))</f>
        <v>3.0833333333333379E-2</v>
      </c>
      <c r="AC22" s="20" t="s">
        <v>8</v>
      </c>
      <c r="AD22" s="20"/>
      <c r="AE22" s="20">
        <f>STDEV(AE14,AE16,AE18)/SQRT(COUNT(AE14,AE16,AE18))</f>
        <v>2.1002358992018213E-2</v>
      </c>
      <c r="AF22" s="18"/>
      <c r="AG22" s="18"/>
    </row>
    <row r="23" spans="1:33">
      <c r="A23" s="26"/>
      <c r="B23" s="26" t="s">
        <v>23</v>
      </c>
      <c r="C23" s="20">
        <f t="shared" si="22"/>
        <v>0.3416788615709852</v>
      </c>
      <c r="D23" s="20">
        <f t="shared" si="22"/>
        <v>5.2387445485005651E-2</v>
      </c>
      <c r="E23" s="20">
        <f t="shared" si="22"/>
        <v>2.9627314724385324E-2</v>
      </c>
      <c r="F23" s="20">
        <f t="shared" si="23"/>
        <v>1.5275252316519432E-2</v>
      </c>
      <c r="G23" s="20">
        <f t="shared" si="23"/>
        <v>6.0092521257732949E-2</v>
      </c>
      <c r="H23" s="20">
        <f t="shared" si="23"/>
        <v>8.8191710368819662E-2</v>
      </c>
      <c r="I23" s="20">
        <f t="shared" ref="I23:AE23" si="28">STDEV(I15,I17,I19)/SQRT(COUNT(I15,I17,I19))</f>
        <v>0.15275252316519464</v>
      </c>
      <c r="J23" s="20">
        <f t="shared" si="28"/>
        <v>0.37118429085533466</v>
      </c>
      <c r="K23" s="20">
        <f t="shared" si="28"/>
        <v>0.18559214542766733</v>
      </c>
      <c r="L23" s="20">
        <f t="shared" ref="L23:M23" si="29">STDEV(L15,L17,L19)/SQRT(COUNT(L15,L17,L19))</f>
        <v>0.24359448188523944</v>
      </c>
      <c r="M23" s="20">
        <f t="shared" si="29"/>
        <v>0.29236582867663896</v>
      </c>
      <c r="N23" s="20">
        <f t="shared" si="28"/>
        <v>0.41062283315849807</v>
      </c>
      <c r="O23" s="20">
        <f t="shared" si="28"/>
        <v>0.69302076287639414</v>
      </c>
      <c r="P23" s="20">
        <f t="shared" si="28"/>
        <v>0.56740148435164084</v>
      </c>
      <c r="Q23" s="20">
        <f t="shared" si="28"/>
        <v>0.36861603027781864</v>
      </c>
      <c r="R23" s="20">
        <f>STDEV(R15,R17)/SQRT(COUNT(R15,R17))</f>
        <v>0.39999999999999991</v>
      </c>
      <c r="S23" s="20">
        <f>STDEV(S15,S17)/SQRT(COUNT(S15,S17))</f>
        <v>9.9999999999999645E-2</v>
      </c>
      <c r="T23" s="20">
        <f>STDEV(T15,T17,T19)/SQRT(COUNT(T15,T17,T19))</f>
        <v>0.17638342073763955</v>
      </c>
      <c r="U23" s="20">
        <f>STDEV(U15,U17,U19)/SQRT(COUNT(U15,U17,U19))</f>
        <v>0.12802030124501435</v>
      </c>
      <c r="V23" s="20">
        <f>STDEV(V15,V17,V19)/SQRT(COUNT(V15,V17,V19))</f>
        <v>0.22047927592204922</v>
      </c>
      <c r="W23" s="20">
        <f>STDEV(W15,W17)/SQRT(COUNT(W15,W17))</f>
        <v>0.32500000000000018</v>
      </c>
      <c r="X23" s="20">
        <f>STDEV(X15,X17)/SQRT(COUNT(X15,X17))</f>
        <v>0.15000000000000013</v>
      </c>
      <c r="Y23" s="20">
        <f>STDEV(Y15,Y17)/SQRT(COUNT(Y15,Y17))</f>
        <v>0.20000000000000018</v>
      </c>
      <c r="Z23" s="20">
        <f>STDEV(Z15,Z17)/SQRT(COUNT(Z15,Z17))</f>
        <v>0.39999999999999991</v>
      </c>
      <c r="AA23" s="20">
        <f>STDEV(AA15,AA17)/SQRT(COUNT(AA15,AA17))</f>
        <v>0.22500000000000006</v>
      </c>
      <c r="AB23" s="20">
        <f>STDEV(AB15,AB17)/SQRT(COUNT(AB15,AB17))</f>
        <v>0.4083333333333336</v>
      </c>
      <c r="AC23" s="20">
        <f>STDEV(AC15,AC17)/SQRT(COUNT(AC15,AC17))</f>
        <v>0.22500000000000006</v>
      </c>
      <c r="AD23" s="20"/>
      <c r="AE23" s="20">
        <f t="shared" si="28"/>
        <v>0.12574536505477094</v>
      </c>
      <c r="AF23" s="18"/>
      <c r="AG23" s="18"/>
    </row>
  </sheetData>
  <pageMargins left="0.7" right="0.7" top="0.75" bottom="0.75" header="0.3" footer="0.3"/>
  <pageSetup orientation="portrait"/>
  <ignoredErrors>
    <ignoredError sqref="AE6" formulaRang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"/>
  <sheetViews>
    <sheetView topLeftCell="J1" workbookViewId="0">
      <selection activeCell="Z18" sqref="Z18"/>
    </sheetView>
  </sheetViews>
  <sheetFormatPr baseColWidth="10" defaultColWidth="8.83203125" defaultRowHeight="14" x14ac:dyDescent="0"/>
  <cols>
    <col min="1" max="1" width="11.6640625" style="5" customWidth="1"/>
    <col min="2" max="3" width="9.6640625" style="5" bestFit="1" customWidth="1"/>
    <col min="4" max="4" width="8.83203125" style="5"/>
    <col min="5" max="6" width="9.6640625" style="5" bestFit="1" customWidth="1"/>
    <col min="7" max="7" width="9.6640625" style="5" customWidth="1"/>
    <col min="8" max="9" width="8.83203125" style="5"/>
    <col min="10" max="10" width="9.6640625" style="5" bestFit="1" customWidth="1"/>
    <col min="11" max="11" width="9.6640625" style="5" customWidth="1"/>
    <col min="12" max="12" width="8.83203125" style="5"/>
    <col min="13" max="15" width="9.6640625" style="5" bestFit="1" customWidth="1"/>
    <col min="16" max="16" width="8.83203125" style="5"/>
    <col min="17" max="18" width="9.6640625" style="5" bestFit="1" customWidth="1"/>
    <col min="19" max="20" width="8.83203125" style="5"/>
    <col min="21" max="24" width="9.6640625" style="5" bestFit="1" customWidth="1"/>
    <col min="25" max="25" width="9.6640625" style="5" customWidth="1"/>
    <col min="26" max="16384" width="8.83203125" style="5"/>
  </cols>
  <sheetData>
    <row r="1" spans="1:26">
      <c r="B1" s="12">
        <v>41689</v>
      </c>
      <c r="C1" s="12">
        <v>41696</v>
      </c>
      <c r="D1" s="12">
        <v>41703</v>
      </c>
      <c r="E1" s="12">
        <v>41710</v>
      </c>
      <c r="F1" s="12">
        <v>41717</v>
      </c>
      <c r="G1" s="12">
        <v>41724</v>
      </c>
      <c r="H1" s="12">
        <v>41731</v>
      </c>
      <c r="I1" s="12">
        <v>41738</v>
      </c>
      <c r="J1" s="12">
        <v>41745</v>
      </c>
      <c r="K1" s="12">
        <v>41759</v>
      </c>
      <c r="L1" s="12">
        <v>41766</v>
      </c>
      <c r="M1" s="12">
        <v>41773</v>
      </c>
      <c r="N1" s="144">
        <v>41780</v>
      </c>
      <c r="O1" s="144">
        <v>41787</v>
      </c>
      <c r="P1" s="78">
        <v>41794</v>
      </c>
      <c r="Q1" s="78">
        <v>41801</v>
      </c>
      <c r="R1" s="78">
        <v>41815</v>
      </c>
      <c r="S1" s="78">
        <v>41822</v>
      </c>
      <c r="T1" s="78">
        <v>41829</v>
      </c>
      <c r="U1" s="78">
        <v>41836</v>
      </c>
      <c r="V1" s="78">
        <v>41843</v>
      </c>
      <c r="W1" s="78">
        <v>41850</v>
      </c>
      <c r="X1" s="78">
        <v>41864</v>
      </c>
      <c r="Y1" s="78"/>
      <c r="Z1" s="18" t="s">
        <v>27</v>
      </c>
    </row>
    <row r="2" spans="1:26" s="27" customFormat="1">
      <c r="A2" s="27" t="s">
        <v>0</v>
      </c>
      <c r="B2" s="27">
        <v>0.69</v>
      </c>
      <c r="C2" s="27">
        <v>0.79</v>
      </c>
      <c r="D2" s="27">
        <v>0.69</v>
      </c>
      <c r="E2" s="27">
        <v>0.74</v>
      </c>
      <c r="F2" s="27">
        <v>0.97</v>
      </c>
      <c r="G2" s="27">
        <v>0.46</v>
      </c>
      <c r="H2" s="27">
        <v>0.49</v>
      </c>
      <c r="I2" s="27">
        <v>0.42</v>
      </c>
      <c r="J2" s="27">
        <v>0.47</v>
      </c>
      <c r="K2" s="27">
        <v>0.33</v>
      </c>
      <c r="L2" s="27">
        <v>0.41</v>
      </c>
      <c r="M2" s="27">
        <v>0.71</v>
      </c>
      <c r="N2" s="27">
        <v>0.64</v>
      </c>
      <c r="O2" s="74">
        <v>0.86</v>
      </c>
      <c r="P2" s="74">
        <v>0.44</v>
      </c>
      <c r="Q2" s="27">
        <v>0.74</v>
      </c>
      <c r="R2" s="27">
        <v>0.31</v>
      </c>
      <c r="S2" s="27">
        <v>1.23</v>
      </c>
      <c r="T2" s="27">
        <v>1.04</v>
      </c>
      <c r="U2" s="27">
        <v>1.36</v>
      </c>
      <c r="V2" s="27">
        <v>1.3</v>
      </c>
      <c r="W2" s="27">
        <v>1.57</v>
      </c>
      <c r="X2" s="27">
        <v>0.67</v>
      </c>
      <c r="Z2" s="19">
        <f>AVERAGE(B2:N2,Q2:W2)</f>
        <v>0.76800000000000002</v>
      </c>
    </row>
    <row r="3" spans="1:26" s="27" customFormat="1">
      <c r="A3" s="27" t="s">
        <v>2</v>
      </c>
      <c r="B3" s="27">
        <v>0.6</v>
      </c>
      <c r="C3" s="27">
        <v>0.77</v>
      </c>
      <c r="D3" s="27">
        <v>0.79</v>
      </c>
      <c r="E3" s="27">
        <v>1.01</v>
      </c>
      <c r="F3" s="27">
        <v>1.22</v>
      </c>
      <c r="G3" s="27">
        <v>0.5</v>
      </c>
      <c r="H3" s="27">
        <v>0.64</v>
      </c>
      <c r="I3" s="27">
        <v>0.4</v>
      </c>
      <c r="J3" s="27">
        <v>0.79</v>
      </c>
      <c r="K3" s="27">
        <v>0.56000000000000005</v>
      </c>
      <c r="L3" s="27">
        <v>0.49</v>
      </c>
      <c r="M3" s="27">
        <v>1.04</v>
      </c>
      <c r="N3" s="27">
        <v>0.91</v>
      </c>
      <c r="O3" s="27">
        <v>0.72</v>
      </c>
      <c r="P3" s="27">
        <v>0.34</v>
      </c>
      <c r="Q3" s="27">
        <v>0.52</v>
      </c>
      <c r="R3" s="27">
        <v>0.19</v>
      </c>
      <c r="S3" s="27">
        <v>0.98</v>
      </c>
      <c r="T3" s="27">
        <v>4.3899999999999997</v>
      </c>
      <c r="U3" s="27">
        <v>0.97</v>
      </c>
      <c r="V3" s="27">
        <v>0.97</v>
      </c>
      <c r="W3" s="27">
        <v>1.41</v>
      </c>
      <c r="X3" s="27">
        <v>0.49</v>
      </c>
      <c r="Z3" s="19">
        <f>AVERAGE(B3:X3)</f>
        <v>0.8999999999999998</v>
      </c>
    </row>
    <row r="4" spans="1:26" s="27" customFormat="1">
      <c r="A4" s="27" t="s">
        <v>3</v>
      </c>
      <c r="B4" s="27">
        <v>0.68</v>
      </c>
      <c r="C4" s="27">
        <v>0.98</v>
      </c>
      <c r="D4" s="27">
        <v>0.71</v>
      </c>
      <c r="E4" s="27">
        <v>1</v>
      </c>
      <c r="F4" s="27">
        <v>1.0900000000000001</v>
      </c>
      <c r="G4" s="27">
        <v>0.46</v>
      </c>
      <c r="H4" s="27">
        <v>0.41</v>
      </c>
      <c r="I4" s="27">
        <v>0.54</v>
      </c>
      <c r="J4" s="27">
        <v>0.57999999999999996</v>
      </c>
      <c r="K4" s="27">
        <v>0.52</v>
      </c>
      <c r="L4" s="27">
        <v>0.6</v>
      </c>
      <c r="M4" s="27">
        <v>1.33</v>
      </c>
      <c r="N4" s="27">
        <v>0.97</v>
      </c>
      <c r="O4" s="27">
        <v>0.92</v>
      </c>
      <c r="P4" s="27">
        <v>0.73</v>
      </c>
      <c r="Q4" s="27">
        <v>0.78</v>
      </c>
      <c r="R4" s="27">
        <v>0.39</v>
      </c>
      <c r="S4" s="27">
        <v>1.38</v>
      </c>
      <c r="T4" s="27">
        <v>1.19</v>
      </c>
      <c r="U4" s="27">
        <v>1.07</v>
      </c>
      <c r="V4" s="27">
        <v>1.29</v>
      </c>
      <c r="W4" s="27">
        <v>1.66</v>
      </c>
      <c r="X4" s="27">
        <v>0.93</v>
      </c>
      <c r="Z4" s="19">
        <f>AVERAGE(B4:X4)</f>
        <v>0.87869565217391288</v>
      </c>
    </row>
    <row r="5" spans="1:26" s="27" customFormat="1">
      <c r="A5" s="27" t="s">
        <v>4</v>
      </c>
      <c r="B5" s="27">
        <v>0.53</v>
      </c>
      <c r="C5" s="27">
        <v>0.92</v>
      </c>
      <c r="D5" s="27">
        <v>0.62</v>
      </c>
      <c r="E5" s="27">
        <v>0.56999999999999995</v>
      </c>
      <c r="F5" s="27">
        <v>1</v>
      </c>
      <c r="G5" s="27">
        <v>0.43</v>
      </c>
      <c r="H5" s="27">
        <v>0.35</v>
      </c>
      <c r="I5" s="27">
        <v>0.25</v>
      </c>
      <c r="J5" s="27">
        <v>0.56000000000000005</v>
      </c>
      <c r="K5" s="27">
        <v>0.39</v>
      </c>
      <c r="L5" s="27">
        <v>0.27</v>
      </c>
      <c r="M5" s="27">
        <v>0.77</v>
      </c>
      <c r="N5" s="27">
        <v>0.83</v>
      </c>
      <c r="O5" s="27">
        <v>0.67</v>
      </c>
      <c r="P5" s="27">
        <v>0.38</v>
      </c>
      <c r="Q5" s="27">
        <v>0.51</v>
      </c>
      <c r="R5" s="27">
        <v>0.31</v>
      </c>
      <c r="S5" s="27">
        <v>1.08</v>
      </c>
      <c r="T5" s="27">
        <v>0.97</v>
      </c>
      <c r="U5" s="27">
        <v>1.02</v>
      </c>
      <c r="V5" s="27">
        <v>0.86</v>
      </c>
      <c r="W5" s="27">
        <v>1.25</v>
      </c>
      <c r="X5" s="27">
        <v>0.81</v>
      </c>
      <c r="Z5" s="19">
        <f>AVERAGE(B5:X5)</f>
        <v>0.66739130434782612</v>
      </c>
    </row>
    <row r="6" spans="1:26" s="27" customFormat="1">
      <c r="A6" s="27" t="s">
        <v>5</v>
      </c>
      <c r="B6" s="27">
        <v>0.86</v>
      </c>
      <c r="C6" s="27">
        <v>2.5499999999999998</v>
      </c>
      <c r="D6" s="27">
        <v>3.17</v>
      </c>
      <c r="E6" s="27">
        <v>0.85</v>
      </c>
      <c r="F6" s="27">
        <v>1.47</v>
      </c>
      <c r="G6" s="27">
        <v>0.8</v>
      </c>
      <c r="H6" s="27">
        <v>1.17</v>
      </c>
      <c r="I6" s="27">
        <v>0.6</v>
      </c>
      <c r="J6" s="27">
        <v>0.81</v>
      </c>
      <c r="K6" s="27">
        <v>0.8</v>
      </c>
      <c r="L6" s="27">
        <v>0.69</v>
      </c>
      <c r="M6" s="27">
        <v>1.38</v>
      </c>
      <c r="N6" s="27">
        <v>0.83</v>
      </c>
      <c r="O6" s="27">
        <v>0.81</v>
      </c>
      <c r="P6" s="27">
        <v>0.52</v>
      </c>
      <c r="Q6" s="27">
        <v>0.52</v>
      </c>
      <c r="R6" s="27">
        <v>0.33</v>
      </c>
      <c r="S6" s="27">
        <v>1.1399999999999999</v>
      </c>
      <c r="T6" s="27">
        <v>1.1000000000000001</v>
      </c>
      <c r="U6" s="27">
        <v>1.38</v>
      </c>
      <c r="V6" s="27">
        <v>1.1100000000000001</v>
      </c>
      <c r="W6" s="74">
        <v>1.39</v>
      </c>
      <c r="X6" s="74">
        <v>1.38</v>
      </c>
      <c r="Y6" s="74"/>
      <c r="Z6" s="19">
        <f>AVERAGE(B6:V6)</f>
        <v>1.0900000000000001</v>
      </c>
    </row>
    <row r="7" spans="1:26" s="27" customFormat="1">
      <c r="A7" s="27" t="s">
        <v>6</v>
      </c>
      <c r="B7" s="27">
        <v>0.74</v>
      </c>
      <c r="C7" s="27">
        <v>2.65</v>
      </c>
      <c r="D7" s="27">
        <v>1.87</v>
      </c>
      <c r="E7" s="27">
        <v>1.19</v>
      </c>
      <c r="F7" s="27">
        <v>1.46</v>
      </c>
      <c r="G7" s="27">
        <v>1.07</v>
      </c>
      <c r="H7" s="27">
        <v>1.02</v>
      </c>
      <c r="I7" s="27">
        <v>0.64</v>
      </c>
      <c r="J7" s="27">
        <v>0.98</v>
      </c>
      <c r="K7" s="27">
        <v>0.84</v>
      </c>
      <c r="L7" s="27">
        <v>0.78</v>
      </c>
      <c r="M7" s="27">
        <v>1.2</v>
      </c>
      <c r="N7" s="27">
        <v>1.06</v>
      </c>
      <c r="O7" s="74">
        <v>0.67</v>
      </c>
      <c r="P7" s="74">
        <v>0.39</v>
      </c>
      <c r="Q7" s="27">
        <v>0.41</v>
      </c>
      <c r="R7" s="27">
        <v>0.19</v>
      </c>
      <c r="S7" s="74">
        <v>0.79</v>
      </c>
      <c r="T7" s="74">
        <v>0.76</v>
      </c>
      <c r="U7" s="27">
        <v>1.03</v>
      </c>
      <c r="V7" s="27">
        <v>0.84</v>
      </c>
      <c r="W7" s="27">
        <v>1.43</v>
      </c>
      <c r="X7" s="27">
        <v>0.62</v>
      </c>
      <c r="Z7" s="19">
        <f>AVERAGE(U7:W7,Q7:R7,B7:N7)</f>
        <v>1.0777777777777777</v>
      </c>
    </row>
    <row r="8" spans="1:26" s="27" customFormat="1">
      <c r="A8" s="20" t="s">
        <v>20</v>
      </c>
      <c r="B8" s="20">
        <f t="shared" ref="B8:E9" si="0">AVERAGE(B2,B4,B6)</f>
        <v>0.74333333333333329</v>
      </c>
      <c r="C8" s="20">
        <f t="shared" si="0"/>
        <v>1.4400000000000002</v>
      </c>
      <c r="D8" s="20">
        <f t="shared" si="0"/>
        <v>1.5233333333333334</v>
      </c>
      <c r="E8" s="20">
        <f t="shared" si="0"/>
        <v>0.86333333333333329</v>
      </c>
      <c r="F8" s="20">
        <f t="shared" ref="F8:H9" si="1">AVERAGE(F2,F4,F6)</f>
        <v>1.1766666666666667</v>
      </c>
      <c r="G8" s="20">
        <f t="shared" si="1"/>
        <v>0.57333333333333336</v>
      </c>
      <c r="H8" s="20">
        <f t="shared" si="1"/>
        <v>0.69</v>
      </c>
      <c r="I8" s="20">
        <f t="shared" ref="I8:N9" si="2">AVERAGE(I2,I4,I6)</f>
        <v>0.52</v>
      </c>
      <c r="J8" s="20">
        <f t="shared" si="2"/>
        <v>0.62</v>
      </c>
      <c r="K8" s="20">
        <f t="shared" si="2"/>
        <v>0.55000000000000004</v>
      </c>
      <c r="L8" s="20">
        <f t="shared" si="2"/>
        <v>0.56666666666666665</v>
      </c>
      <c r="M8" s="20">
        <f t="shared" si="2"/>
        <v>1.1399999999999999</v>
      </c>
      <c r="N8" s="20">
        <f t="shared" si="2"/>
        <v>0.81333333333333335</v>
      </c>
      <c r="O8" s="20">
        <f>AVERAGE(O4,O6)</f>
        <v>0.86499999999999999</v>
      </c>
      <c r="P8" s="20">
        <f>AVERAGE(P4,P6)</f>
        <v>0.625</v>
      </c>
      <c r="Q8" s="20">
        <f t="shared" ref="Q8:R8" si="3">AVERAGE(Q2,Q4,Q6)</f>
        <v>0.68</v>
      </c>
      <c r="R8" s="20">
        <f t="shared" si="3"/>
        <v>0.34333333333333332</v>
      </c>
      <c r="S8" s="20">
        <f>AVERAGE(S2,S4,S6)</f>
        <v>1.25</v>
      </c>
      <c r="T8" s="20">
        <f>AVERAGE(T2,T4,T6)</f>
        <v>1.1100000000000001</v>
      </c>
      <c r="U8" s="20">
        <f t="shared" ref="U8:V9" si="4">AVERAGE(U2,U4,U6)</f>
        <v>1.27</v>
      </c>
      <c r="V8" s="20">
        <f t="shared" si="4"/>
        <v>1.2333333333333334</v>
      </c>
      <c r="W8" s="20">
        <f>AVERAGE(W2,W4)</f>
        <v>1.615</v>
      </c>
      <c r="X8" s="20">
        <f>AVERAGE(X2,X4)</f>
        <v>0.8</v>
      </c>
      <c r="Y8" s="20"/>
      <c r="Z8" s="20">
        <f>AVERAGE(Z2,Z4,Z6)</f>
        <v>0.91223188405797107</v>
      </c>
    </row>
    <row r="9" spans="1:26" s="27" customFormat="1">
      <c r="A9" s="20" t="s">
        <v>21</v>
      </c>
      <c r="B9" s="20">
        <f t="shared" si="0"/>
        <v>0.62333333333333329</v>
      </c>
      <c r="C9" s="20">
        <f t="shared" si="0"/>
        <v>1.4466666666666665</v>
      </c>
      <c r="D9" s="20">
        <f t="shared" si="0"/>
        <v>1.0933333333333335</v>
      </c>
      <c r="E9" s="20">
        <f t="shared" si="0"/>
        <v>0.92333333333333334</v>
      </c>
      <c r="F9" s="20">
        <f t="shared" si="1"/>
        <v>1.2266666666666666</v>
      </c>
      <c r="G9" s="20">
        <f t="shared" si="1"/>
        <v>0.66666666666666663</v>
      </c>
      <c r="H9" s="20">
        <f t="shared" si="1"/>
        <v>0.66999999999999993</v>
      </c>
      <c r="I9" s="20">
        <f t="shared" si="2"/>
        <v>0.43</v>
      </c>
      <c r="J9" s="20">
        <f t="shared" si="2"/>
        <v>0.77666666666666673</v>
      </c>
      <c r="K9" s="20">
        <f t="shared" si="2"/>
        <v>0.59666666666666668</v>
      </c>
      <c r="L9" s="20">
        <f t="shared" si="2"/>
        <v>0.51333333333333331</v>
      </c>
      <c r="M9" s="20">
        <f t="shared" si="2"/>
        <v>1.0033333333333332</v>
      </c>
      <c r="N9" s="20">
        <f t="shared" si="2"/>
        <v>0.93333333333333324</v>
      </c>
      <c r="O9" s="20">
        <f>AVERAGE(O3,O5)</f>
        <v>0.69500000000000006</v>
      </c>
      <c r="P9" s="20">
        <f>AVERAGE(P3,P5)</f>
        <v>0.36</v>
      </c>
      <c r="Q9" s="20">
        <f t="shared" ref="Q9:R9" si="5">AVERAGE(Q3,Q5,Q7)</f>
        <v>0.48</v>
      </c>
      <c r="R9" s="20">
        <f t="shared" si="5"/>
        <v>0.22999999999999998</v>
      </c>
      <c r="S9" s="20">
        <f>AVERAGE(S3,S5)</f>
        <v>1.03</v>
      </c>
      <c r="T9" s="20">
        <f>AVERAGE(T3,T5)</f>
        <v>2.6799999999999997</v>
      </c>
      <c r="U9" s="20">
        <f t="shared" si="4"/>
        <v>1.0066666666666666</v>
      </c>
      <c r="V9" s="20">
        <f t="shared" si="4"/>
        <v>0.89</v>
      </c>
      <c r="W9" s="20">
        <f>AVERAGE(W3,W5,W7)</f>
        <v>1.3633333333333333</v>
      </c>
      <c r="X9" s="20">
        <f>AVERAGE(X3,X5,X7)</f>
        <v>0.64</v>
      </c>
      <c r="Y9" s="20"/>
      <c r="Z9" s="20">
        <f t="shared" ref="Z9" si="6">AVERAGE(Z3,Z5,Z7)</f>
        <v>0.88172302737520114</v>
      </c>
    </row>
    <row r="10" spans="1:26" s="27" customFormat="1">
      <c r="A10" s="20" t="s">
        <v>22</v>
      </c>
      <c r="B10" s="20">
        <f t="shared" ref="B10:E11" si="7">STDEV(B2,B4,B6)/SQRT(COUNT(B2,B4,B6))</f>
        <v>5.8404718226450728E-2</v>
      </c>
      <c r="C10" s="20">
        <f t="shared" si="7"/>
        <v>0.55770362499569004</v>
      </c>
      <c r="D10" s="20">
        <f t="shared" si="7"/>
        <v>0.82335357599946757</v>
      </c>
      <c r="E10" s="20">
        <f t="shared" si="7"/>
        <v>7.5351030369716201E-2</v>
      </c>
      <c r="F10" s="20">
        <f t="shared" ref="F10:L10" si="8">STDEV(F2,F4,F6)/SQRT(COUNT(F2,F4,F6))</f>
        <v>0.15070206073942996</v>
      </c>
      <c r="G10" s="20">
        <f t="shared" si="8"/>
        <v>0.1133333333333333</v>
      </c>
      <c r="H10" s="20">
        <f t="shared" si="8"/>
        <v>0.24110855093366826</v>
      </c>
      <c r="I10" s="20">
        <f t="shared" si="8"/>
        <v>5.2915026221291704E-2</v>
      </c>
      <c r="J10" s="20">
        <f t="shared" si="8"/>
        <v>0.10016652800877834</v>
      </c>
      <c r="K10" s="20">
        <f t="shared" si="8"/>
        <v>0.13650396819628841</v>
      </c>
      <c r="L10" s="20">
        <f t="shared" si="8"/>
        <v>8.2529456020933034E-2</v>
      </c>
      <c r="M10" s="20">
        <f t="shared" ref="M10:O11" si="9">STDEV(M2,M4,M6)/SQRT(COUNT(M2,M4,M6))</f>
        <v>0.21548395145191981</v>
      </c>
      <c r="N10" s="20">
        <f t="shared" si="9"/>
        <v>9.5626588585207173E-2</v>
      </c>
      <c r="O10" s="20">
        <f t="shared" si="9"/>
        <v>3.1797973380564858E-2</v>
      </c>
      <c r="P10" s="20">
        <f t="shared" ref="P10:Q10" si="10">STDEV(P2,P4,P6)/SQRT(COUNT(P2,P4,P6))</f>
        <v>8.6474145140485695E-2</v>
      </c>
      <c r="Q10" s="20">
        <f t="shared" si="10"/>
        <v>8.0829037686547728E-2</v>
      </c>
      <c r="R10" s="20">
        <f t="shared" ref="R10:S10" si="11">STDEV(R2,R4,R6)/SQRT(COUNT(R2,R4,R6))</f>
        <v>2.4037008503093267E-2</v>
      </c>
      <c r="S10" s="20">
        <f t="shared" si="11"/>
        <v>6.9999999999999993E-2</v>
      </c>
      <c r="T10" s="20">
        <f t="shared" ref="T10:U10" si="12">STDEV(T2,T4,T6)/SQRT(COUNT(T2,T4,T6))</f>
        <v>4.3588989435406705E-2</v>
      </c>
      <c r="U10" s="20">
        <f t="shared" si="12"/>
        <v>0.10016652800877815</v>
      </c>
      <c r="V10" s="20">
        <f t="shared" ref="V10:W10" si="13">STDEV(V2,V4,V6)/SQRT(COUNT(V2,V4,V6))</f>
        <v>6.1734197258173765E-2</v>
      </c>
      <c r="W10" s="20">
        <f t="shared" si="13"/>
        <v>7.9372539331937733E-2</v>
      </c>
      <c r="X10" s="20">
        <f t="shared" ref="X10" si="14">STDEV(X2,X4,X6)/SQRT(COUNT(X2,X4,X6))</f>
        <v>0.20739120307069689</v>
      </c>
      <c r="Y10" s="20"/>
      <c r="Z10" s="20">
        <f t="shared" ref="Z10" si="15">STDEV(Z2,Z4,Z6)/SQRT(COUNT(Z2,Z4,Z6))</f>
        <v>9.4453708479755483E-2</v>
      </c>
    </row>
    <row r="11" spans="1:26" s="27" customFormat="1">
      <c r="A11" s="20" t="s">
        <v>23</v>
      </c>
      <c r="B11" s="20">
        <f t="shared" si="7"/>
        <v>6.1734197258173681E-2</v>
      </c>
      <c r="C11" s="20">
        <f t="shared" si="7"/>
        <v>0.60322282597542509</v>
      </c>
      <c r="D11" s="20">
        <f t="shared" si="7"/>
        <v>0.39142190933966781</v>
      </c>
      <c r="E11" s="20">
        <f t="shared" si="7"/>
        <v>0.18414969755910834</v>
      </c>
      <c r="F11" s="20">
        <f t="shared" ref="F11:L11" si="16">STDEV(F3,F5,F7)/SQRT(COUNT(F3,F5,F7))</f>
        <v>0.13283239230114177</v>
      </c>
      <c r="G11" s="20">
        <f t="shared" si="16"/>
        <v>0.2026765348474702</v>
      </c>
      <c r="H11" s="20">
        <f t="shared" si="16"/>
        <v>0.19399312702601967</v>
      </c>
      <c r="I11" s="20">
        <f t="shared" si="16"/>
        <v>0.11357816691600549</v>
      </c>
      <c r="J11" s="20">
        <f t="shared" si="16"/>
        <v>0.12142670400057992</v>
      </c>
      <c r="K11" s="20">
        <f t="shared" si="16"/>
        <v>0.1311911243610295</v>
      </c>
      <c r="L11" s="20">
        <f t="shared" si="16"/>
        <v>0.14768585277917151</v>
      </c>
      <c r="M11" s="20">
        <f t="shared" si="9"/>
        <v>0.12547686816479189</v>
      </c>
      <c r="N11" s="20">
        <f t="shared" si="9"/>
        <v>6.7412494720522964E-2</v>
      </c>
      <c r="O11" s="20">
        <f t="shared" si="9"/>
        <v>1.6666666666666646E-2</v>
      </c>
      <c r="P11" s="20">
        <f t="shared" ref="P11:Q11" si="17">STDEV(P3,P5,P7)/SQRT(COUNT(P3,P5,P7))</f>
        <v>1.5275252316519465E-2</v>
      </c>
      <c r="Q11" s="20">
        <f t="shared" si="17"/>
        <v>3.5118845842842375E-2</v>
      </c>
      <c r="R11" s="20">
        <f t="shared" ref="R11:S11" si="18">STDEV(R3,R5,R7)/SQRT(COUNT(R3,R5,R7))</f>
        <v>4.0000000000000056E-2</v>
      </c>
      <c r="S11" s="20">
        <f t="shared" si="18"/>
        <v>8.5049005481154363E-2</v>
      </c>
      <c r="T11" s="20">
        <f t="shared" ref="T11:U11" si="19">STDEV(T3,T5,T7)/SQRT(COUNT(T3,T5,T7))</f>
        <v>1.1765627905046123</v>
      </c>
      <c r="U11" s="20">
        <f t="shared" si="19"/>
        <v>1.8559214542766756E-2</v>
      </c>
      <c r="V11" s="20">
        <f t="shared" ref="V11:W11" si="20">STDEV(V3,V5,V7)/SQRT(COUNT(V3,V5,V7))</f>
        <v>4.0414518843273801E-2</v>
      </c>
      <c r="W11" s="20">
        <f t="shared" si="20"/>
        <v>5.6960024968783524E-2</v>
      </c>
      <c r="X11" s="20">
        <f t="shared" ref="X11" si="21">STDEV(X3,X5,X7)/SQRT(COUNT(X3,X5,X7))</f>
        <v>9.2915732431775949E-2</v>
      </c>
      <c r="Y11" s="20"/>
      <c r="Z11" s="20">
        <f>STDEV(Z3,Z5,Z7)/SQRT(COUNT(Z3,Z5,Z7))</f>
        <v>0.11882031278337078</v>
      </c>
    </row>
  </sheetData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opLeftCell="L1" workbookViewId="0">
      <selection activeCell="B8" sqref="B8:X9"/>
    </sheetView>
  </sheetViews>
  <sheetFormatPr baseColWidth="10" defaultColWidth="8.83203125" defaultRowHeight="14" x14ac:dyDescent="0"/>
  <cols>
    <col min="1" max="1" width="13.5" style="5" bestFit="1" customWidth="1"/>
    <col min="2" max="4" width="9.6640625" style="5" bestFit="1" customWidth="1"/>
    <col min="5" max="5" width="8.83203125" style="5"/>
    <col min="6" max="9" width="9.6640625" style="5" bestFit="1" customWidth="1"/>
    <col min="10" max="10" width="8.83203125" style="5"/>
    <col min="11" max="15" width="9.6640625" style="5" bestFit="1" customWidth="1"/>
    <col min="16" max="24" width="9.6640625" style="5" customWidth="1"/>
    <col min="25" max="16384" width="8.83203125" style="5"/>
  </cols>
  <sheetData>
    <row r="1" spans="1:25">
      <c r="B1" s="12">
        <v>41680</v>
      </c>
      <c r="C1" s="12">
        <v>41688</v>
      </c>
      <c r="D1" s="12">
        <v>41694</v>
      </c>
      <c r="E1" s="12">
        <v>41702</v>
      </c>
      <c r="F1" s="12">
        <v>41709</v>
      </c>
      <c r="G1" s="12">
        <v>41715</v>
      </c>
      <c r="H1" s="12">
        <v>41722</v>
      </c>
      <c r="I1" s="12">
        <v>41729</v>
      </c>
      <c r="J1" s="12">
        <v>41737</v>
      </c>
      <c r="K1" s="12">
        <v>41743</v>
      </c>
      <c r="L1" s="12">
        <v>41757</v>
      </c>
      <c r="M1" s="12">
        <v>41764</v>
      </c>
      <c r="N1" s="12">
        <v>41771</v>
      </c>
      <c r="O1" s="12">
        <v>41778</v>
      </c>
      <c r="P1" s="12">
        <v>41786</v>
      </c>
      <c r="Q1" s="12">
        <v>41792</v>
      </c>
      <c r="R1" s="12">
        <v>41799</v>
      </c>
      <c r="S1" s="12">
        <v>41813</v>
      </c>
      <c r="T1" s="12">
        <v>41827</v>
      </c>
      <c r="U1" s="12">
        <v>41834</v>
      </c>
      <c r="V1" s="12">
        <v>41841</v>
      </c>
      <c r="W1" s="12">
        <v>41848</v>
      </c>
      <c r="X1" s="12">
        <v>41862</v>
      </c>
      <c r="Y1" s="26" t="s">
        <v>25</v>
      </c>
    </row>
    <row r="2" spans="1:25">
      <c r="A2" s="24" t="s">
        <v>0</v>
      </c>
      <c r="B2" s="8">
        <v>321</v>
      </c>
      <c r="C2" s="8">
        <v>119</v>
      </c>
      <c r="D2" s="8">
        <v>360</v>
      </c>
      <c r="E2" s="29">
        <v>274</v>
      </c>
      <c r="F2" s="8">
        <v>710</v>
      </c>
      <c r="G2" s="8">
        <v>448</v>
      </c>
      <c r="H2" s="8">
        <v>213</v>
      </c>
      <c r="I2" s="8">
        <v>174</v>
      </c>
      <c r="J2" s="8">
        <v>58</v>
      </c>
      <c r="K2" s="8">
        <v>130</v>
      </c>
      <c r="L2" s="8">
        <v>35</v>
      </c>
      <c r="M2" s="8">
        <v>51</v>
      </c>
      <c r="N2" s="8">
        <v>87</v>
      </c>
      <c r="O2" s="5">
        <v>176</v>
      </c>
      <c r="P2" s="73">
        <v>84</v>
      </c>
      <c r="Q2" s="73">
        <v>245</v>
      </c>
      <c r="R2" s="35">
        <v>434</v>
      </c>
      <c r="S2" s="35">
        <v>341</v>
      </c>
      <c r="T2" s="35">
        <v>421</v>
      </c>
      <c r="U2" s="35">
        <v>191</v>
      </c>
      <c r="V2" s="35">
        <v>259</v>
      </c>
      <c r="W2" s="35">
        <v>204</v>
      </c>
      <c r="X2" s="35">
        <v>93</v>
      </c>
      <c r="Y2" s="55">
        <f>AVERAGE(B2:O2,R2:W2)</f>
        <v>250.3</v>
      </c>
    </row>
    <row r="3" spans="1:25">
      <c r="A3" s="24" t="s">
        <v>2</v>
      </c>
      <c r="B3" s="8">
        <v>104</v>
      </c>
      <c r="C3" s="8">
        <v>96</v>
      </c>
      <c r="D3" s="8">
        <v>267</v>
      </c>
      <c r="E3" s="8">
        <v>248</v>
      </c>
      <c r="F3" s="8">
        <v>149</v>
      </c>
      <c r="G3" s="8">
        <v>207</v>
      </c>
      <c r="H3" s="8">
        <v>456</v>
      </c>
      <c r="I3" s="8">
        <v>1895</v>
      </c>
      <c r="J3" s="8">
        <v>625</v>
      </c>
      <c r="K3" s="8">
        <v>120</v>
      </c>
      <c r="L3" s="8">
        <v>148</v>
      </c>
      <c r="M3" s="8">
        <v>205</v>
      </c>
      <c r="N3" s="8">
        <v>2720</v>
      </c>
      <c r="O3" s="5">
        <v>356</v>
      </c>
      <c r="P3" s="5">
        <v>1720</v>
      </c>
      <c r="Q3" s="5">
        <v>822</v>
      </c>
      <c r="R3" s="35">
        <v>516</v>
      </c>
      <c r="S3" s="35">
        <v>1273</v>
      </c>
      <c r="T3" s="35">
        <v>357</v>
      </c>
      <c r="U3" s="35">
        <v>274</v>
      </c>
      <c r="V3" s="35">
        <v>284</v>
      </c>
      <c r="W3" s="35">
        <v>296</v>
      </c>
      <c r="X3" s="35">
        <v>133</v>
      </c>
      <c r="Y3" s="55">
        <f>AVERAGE(B3:X3)</f>
        <v>577</v>
      </c>
    </row>
    <row r="4" spans="1:25">
      <c r="A4" s="24" t="s">
        <v>3</v>
      </c>
      <c r="B4" s="8">
        <v>758</v>
      </c>
      <c r="C4" s="8">
        <v>28</v>
      </c>
      <c r="D4" s="8">
        <v>178</v>
      </c>
      <c r="E4" s="8">
        <v>185</v>
      </c>
      <c r="F4" s="8">
        <v>155</v>
      </c>
      <c r="G4" s="8">
        <v>105</v>
      </c>
      <c r="H4" s="8">
        <v>664</v>
      </c>
      <c r="I4" s="8">
        <v>293</v>
      </c>
      <c r="J4" s="8">
        <v>412</v>
      </c>
      <c r="K4" s="8">
        <v>600</v>
      </c>
      <c r="L4" s="8">
        <v>1160</v>
      </c>
      <c r="M4" s="8">
        <v>284</v>
      </c>
      <c r="N4" s="8">
        <v>516</v>
      </c>
      <c r="O4" s="5">
        <v>220</v>
      </c>
      <c r="P4" s="5">
        <v>468</v>
      </c>
      <c r="Q4" s="5">
        <v>344</v>
      </c>
      <c r="R4" s="35">
        <v>1295</v>
      </c>
      <c r="S4" s="35">
        <v>875</v>
      </c>
      <c r="T4" s="35">
        <v>1840</v>
      </c>
      <c r="U4" s="35">
        <v>533</v>
      </c>
      <c r="V4" s="35">
        <v>1042</v>
      </c>
      <c r="W4" s="35">
        <v>1595</v>
      </c>
      <c r="X4" s="35">
        <v>366</v>
      </c>
      <c r="Y4" s="55">
        <f>AVERAGE(B4:X4)</f>
        <v>605.04347826086962</v>
      </c>
    </row>
    <row r="5" spans="1:25">
      <c r="A5" s="24" t="s">
        <v>4</v>
      </c>
      <c r="B5" s="8">
        <v>104</v>
      </c>
      <c r="C5" s="29">
        <v>44</v>
      </c>
      <c r="D5" s="29">
        <v>113</v>
      </c>
      <c r="E5" s="8">
        <v>73</v>
      </c>
      <c r="F5" s="8">
        <v>144</v>
      </c>
      <c r="G5" s="8">
        <v>95</v>
      </c>
      <c r="H5" s="8">
        <v>864</v>
      </c>
      <c r="I5" s="8">
        <v>565</v>
      </c>
      <c r="J5" s="8">
        <v>820</v>
      </c>
      <c r="K5" s="8">
        <v>719</v>
      </c>
      <c r="L5" s="8">
        <v>1345</v>
      </c>
      <c r="M5" s="8">
        <v>2090</v>
      </c>
      <c r="N5" s="8">
        <v>634</v>
      </c>
      <c r="O5" s="5">
        <v>273</v>
      </c>
      <c r="P5" s="5">
        <v>205</v>
      </c>
      <c r="Q5" s="5">
        <v>295</v>
      </c>
      <c r="R5" s="35">
        <v>215</v>
      </c>
      <c r="S5" s="35">
        <v>375</v>
      </c>
      <c r="T5" s="35">
        <v>628</v>
      </c>
      <c r="U5" s="35">
        <v>80</v>
      </c>
      <c r="V5" s="35">
        <v>188</v>
      </c>
      <c r="W5" s="35">
        <v>263</v>
      </c>
      <c r="X5" s="35">
        <v>92</v>
      </c>
      <c r="Y5" s="55">
        <f>AVERAGE(B5:X5)</f>
        <v>444.52173913043481</v>
      </c>
    </row>
    <row r="6" spans="1:25" ht="15" thickBot="1">
      <c r="A6" s="24" t="s">
        <v>5</v>
      </c>
      <c r="B6" s="8">
        <v>41</v>
      </c>
      <c r="C6" s="29">
        <v>13</v>
      </c>
      <c r="D6" s="29">
        <v>1122</v>
      </c>
      <c r="E6" s="8">
        <v>2510</v>
      </c>
      <c r="F6" s="8">
        <v>452</v>
      </c>
      <c r="G6" s="8">
        <v>314</v>
      </c>
      <c r="H6" s="8">
        <v>246</v>
      </c>
      <c r="I6" s="8">
        <v>213</v>
      </c>
      <c r="J6" s="8">
        <v>188</v>
      </c>
      <c r="K6" s="8">
        <v>1340</v>
      </c>
      <c r="L6" s="8">
        <v>501</v>
      </c>
      <c r="M6" s="8">
        <v>283</v>
      </c>
      <c r="N6" s="8">
        <v>277</v>
      </c>
      <c r="O6" s="5">
        <v>485</v>
      </c>
      <c r="P6" s="5">
        <v>290</v>
      </c>
      <c r="Q6" s="5">
        <v>305</v>
      </c>
      <c r="R6" s="35">
        <v>389</v>
      </c>
      <c r="S6" s="35">
        <v>798</v>
      </c>
      <c r="T6" s="35">
        <v>2150</v>
      </c>
      <c r="U6" s="35">
        <v>332</v>
      </c>
      <c r="V6" s="35">
        <v>819</v>
      </c>
      <c r="W6" s="73">
        <v>891</v>
      </c>
      <c r="X6" s="73">
        <v>320</v>
      </c>
      <c r="Y6" s="55">
        <f>AVERAGE(B6:V6)</f>
        <v>622.28571428571433</v>
      </c>
    </row>
    <row r="7" spans="1:25" ht="15" thickBot="1">
      <c r="A7" s="24" t="s">
        <v>6</v>
      </c>
      <c r="B7" s="8">
        <v>42</v>
      </c>
      <c r="C7" s="29">
        <v>32</v>
      </c>
      <c r="D7" s="29">
        <v>720</v>
      </c>
      <c r="E7" s="8">
        <v>503</v>
      </c>
      <c r="F7" s="8">
        <v>128</v>
      </c>
      <c r="G7" s="8">
        <v>152</v>
      </c>
      <c r="H7" s="8">
        <v>383</v>
      </c>
      <c r="I7" s="8">
        <v>137</v>
      </c>
      <c r="J7" s="8">
        <v>306</v>
      </c>
      <c r="K7" s="8">
        <v>247</v>
      </c>
      <c r="L7" s="8">
        <v>111</v>
      </c>
      <c r="M7" s="8">
        <v>155</v>
      </c>
      <c r="N7" s="8">
        <v>155</v>
      </c>
      <c r="O7" s="5">
        <v>104</v>
      </c>
      <c r="P7" s="75">
        <v>1610</v>
      </c>
      <c r="Q7" s="77">
        <v>652</v>
      </c>
      <c r="R7" s="79">
        <v>470</v>
      </c>
      <c r="S7" s="79">
        <v>520</v>
      </c>
      <c r="T7" s="77">
        <v>237</v>
      </c>
      <c r="U7" s="79">
        <v>317</v>
      </c>
      <c r="V7" s="79">
        <v>347</v>
      </c>
      <c r="W7" s="79">
        <v>695</v>
      </c>
      <c r="X7" s="79">
        <v>317</v>
      </c>
      <c r="Y7" s="55">
        <f>AVERAGE(B7:O7,R7:S7,U7:W7)</f>
        <v>290.73684210526318</v>
      </c>
    </row>
    <row r="8" spans="1:25">
      <c r="A8" s="18" t="s">
        <v>20</v>
      </c>
      <c r="B8" s="55">
        <f>AVERAGE(B2,B4,B6)</f>
        <v>373.33333333333331</v>
      </c>
      <c r="C8" s="55">
        <f t="shared" ref="C8:H8" si="0">AVERAGE(C2,C4,C6)</f>
        <v>53.333333333333336</v>
      </c>
      <c r="D8" s="55">
        <f t="shared" si="0"/>
        <v>553.33333333333337</v>
      </c>
      <c r="E8" s="55">
        <f t="shared" si="0"/>
        <v>989.66666666666663</v>
      </c>
      <c r="F8" s="55">
        <f t="shared" si="0"/>
        <v>439</v>
      </c>
      <c r="G8" s="55">
        <f t="shared" si="0"/>
        <v>289</v>
      </c>
      <c r="H8" s="55">
        <f t="shared" si="0"/>
        <v>374.33333333333331</v>
      </c>
      <c r="I8" s="55">
        <f t="shared" ref="I8:Y9" si="1">AVERAGE(I2,I4,I6)</f>
        <v>226.66666666666666</v>
      </c>
      <c r="J8" s="55">
        <f t="shared" si="1"/>
        <v>219.33333333333334</v>
      </c>
      <c r="K8" s="55">
        <f t="shared" si="1"/>
        <v>690</v>
      </c>
      <c r="L8" s="55">
        <f t="shared" si="1"/>
        <v>565.33333333333337</v>
      </c>
      <c r="M8" s="55">
        <f t="shared" si="1"/>
        <v>206</v>
      </c>
      <c r="N8" s="55">
        <f t="shared" si="1"/>
        <v>293.33333333333331</v>
      </c>
      <c r="O8" s="55">
        <f t="shared" si="1"/>
        <v>293.66666666666669</v>
      </c>
      <c r="P8" s="55">
        <f t="shared" ref="P8:Q8" si="2">AVERAGE(P2,P4,P6)</f>
        <v>280.66666666666669</v>
      </c>
      <c r="Q8" s="55">
        <f t="shared" si="2"/>
        <v>298</v>
      </c>
      <c r="R8" s="55">
        <f t="shared" ref="R8:S8" si="3">AVERAGE(R2,R4,R6)</f>
        <v>706</v>
      </c>
      <c r="S8" s="55">
        <f t="shared" si="3"/>
        <v>671.33333333333337</v>
      </c>
      <c r="T8" s="55">
        <f t="shared" ref="T8" si="4">AVERAGE(T2,T4,T6)</f>
        <v>1470.3333333333333</v>
      </c>
      <c r="U8" s="55">
        <f>AVERAGE(U2,U4,U6)</f>
        <v>352</v>
      </c>
      <c r="V8" s="55">
        <f>AVERAGE(V2,V4,V6)</f>
        <v>706.66666666666663</v>
      </c>
      <c r="W8" s="55">
        <f>AVERAGE(W2,W4,W6)</f>
        <v>896.66666666666663</v>
      </c>
      <c r="X8" s="55">
        <f>AVERAGE(X2,X4,X6)</f>
        <v>259.66666666666669</v>
      </c>
      <c r="Y8" s="55">
        <f t="shared" si="1"/>
        <v>492.54306418219466</v>
      </c>
    </row>
    <row r="9" spans="1:25">
      <c r="A9" s="18" t="s">
        <v>21</v>
      </c>
      <c r="B9" s="55">
        <f>AVERAGE(B3,B5,B7)</f>
        <v>83.333333333333329</v>
      </c>
      <c r="C9" s="55">
        <f t="shared" ref="C9:H9" si="5">AVERAGE(C3,C5,C7)</f>
        <v>57.333333333333336</v>
      </c>
      <c r="D9" s="55">
        <f t="shared" si="5"/>
        <v>366.66666666666669</v>
      </c>
      <c r="E9" s="55">
        <f t="shared" si="5"/>
        <v>274.66666666666669</v>
      </c>
      <c r="F9" s="55">
        <f t="shared" si="5"/>
        <v>140.33333333333334</v>
      </c>
      <c r="G9" s="55">
        <f t="shared" si="5"/>
        <v>151.33333333333334</v>
      </c>
      <c r="H9" s="55">
        <f t="shared" si="5"/>
        <v>567.66666666666663</v>
      </c>
      <c r="I9" s="55">
        <f t="shared" si="1"/>
        <v>865.66666666666663</v>
      </c>
      <c r="J9" s="55">
        <f t="shared" si="1"/>
        <v>583.66666666666663</v>
      </c>
      <c r="K9" s="55">
        <f t="shared" si="1"/>
        <v>362</v>
      </c>
      <c r="L9" s="55">
        <f t="shared" si="1"/>
        <v>534.66666666666663</v>
      </c>
      <c r="M9" s="55">
        <f t="shared" si="1"/>
        <v>816.66666666666663</v>
      </c>
      <c r="N9" s="55">
        <f t="shared" si="1"/>
        <v>1169.6666666666667</v>
      </c>
      <c r="O9" s="55">
        <f t="shared" si="1"/>
        <v>244.33333333333334</v>
      </c>
      <c r="P9" s="55">
        <f t="shared" ref="P9:T9" si="6">AVERAGE(P3,P5)</f>
        <v>962.5</v>
      </c>
      <c r="Q9" s="55">
        <f t="shared" si="6"/>
        <v>558.5</v>
      </c>
      <c r="R9" s="55">
        <f t="shared" si="6"/>
        <v>365.5</v>
      </c>
      <c r="S9" s="55">
        <f t="shared" si="6"/>
        <v>824</v>
      </c>
      <c r="T9" s="55">
        <f t="shared" si="6"/>
        <v>492.5</v>
      </c>
      <c r="U9" s="55">
        <f>AVERAGE(U3,U5)</f>
        <v>177</v>
      </c>
      <c r="V9" s="55">
        <f>AVERAGE(V3,V5)</f>
        <v>236</v>
      </c>
      <c r="W9" s="55">
        <f>AVERAGE(W3,W5)</f>
        <v>279.5</v>
      </c>
      <c r="X9" s="55">
        <f>AVERAGE(X3,X5)</f>
        <v>112.5</v>
      </c>
      <c r="Y9" s="55">
        <f t="shared" si="1"/>
        <v>437.41952707856598</v>
      </c>
    </row>
    <row r="10" spans="1:25">
      <c r="A10" s="18" t="s">
        <v>22</v>
      </c>
      <c r="B10" s="55">
        <f>STDEV(B2,B4,B6)/SQRT(COUNT(B2,B4,B6))</f>
        <v>208.62752561549604</v>
      </c>
      <c r="C10" s="55">
        <f t="shared" ref="C10:H10" si="7">STDEV(C2,C4,C6)/SQRT(COUNT(C2,C4,C6))</f>
        <v>33.117635449678133</v>
      </c>
      <c r="D10" s="55">
        <f t="shared" si="7"/>
        <v>289.14663715453753</v>
      </c>
      <c r="E10" s="55">
        <f t="shared" si="7"/>
        <v>760.60071288715244</v>
      </c>
      <c r="F10" s="55">
        <f t="shared" si="7"/>
        <v>160.34649980588912</v>
      </c>
      <c r="G10" s="55">
        <f t="shared" si="7"/>
        <v>99.801469595058236</v>
      </c>
      <c r="H10" s="55">
        <f t="shared" si="7"/>
        <v>145.1462863611896</v>
      </c>
      <c r="I10" s="55">
        <f t="shared" ref="I10:Y11" si="8">STDEV(I2,I4,I6)/SQRT(COUNT(I2,I4,I6))</f>
        <v>35.025387617809116</v>
      </c>
      <c r="J10" s="55">
        <f t="shared" si="8"/>
        <v>103.38493335319438</v>
      </c>
      <c r="K10" s="55">
        <f t="shared" si="8"/>
        <v>352.18366420567173</v>
      </c>
      <c r="L10" s="55">
        <f t="shared" si="8"/>
        <v>326.3486547305572</v>
      </c>
      <c r="M10" s="55">
        <f t="shared" si="8"/>
        <v>77.500537632543782</v>
      </c>
      <c r="N10" s="55">
        <f t="shared" si="8"/>
        <v>124.11061374614358</v>
      </c>
      <c r="O10" s="55">
        <f t="shared" si="8"/>
        <v>96.506188632877027</v>
      </c>
      <c r="P10" s="55">
        <f t="shared" ref="P10:Q10" si="9">STDEV(P2,P4,P6)/SQRT(COUNT(P2,P4,P6))</f>
        <v>110.94943793358206</v>
      </c>
      <c r="Q10" s="55">
        <f t="shared" si="9"/>
        <v>28.792360097775937</v>
      </c>
      <c r="R10" s="55">
        <f t="shared" ref="R10:S10" si="10">STDEV(R2,R4,R6)/SQRT(COUNT(R2,R4,R6))</f>
        <v>294.78636332096505</v>
      </c>
      <c r="S10" s="55">
        <f t="shared" si="10"/>
        <v>166.65566630364276</v>
      </c>
      <c r="T10" s="55">
        <f t="shared" ref="T10" si="11">STDEV(T2,T4,T6)/SQRT(COUNT(T2,T4,T6))</f>
        <v>532.24378290821255</v>
      </c>
      <c r="U10" s="55">
        <f>STDEV(U2,U4,U6)/SQRT(COUNT(U2,U4,U6))</f>
        <v>99.232051273769414</v>
      </c>
      <c r="V10" s="55">
        <f>STDEV(V2,V4,V6)/SQRT(COUNT(V2,V4,V6))</f>
        <v>232.90651438816488</v>
      </c>
      <c r="W10" s="55">
        <f>STDEV(W2,W4,W6)/SQRT(COUNT(W2,W4,W6))</f>
        <v>401.55710815662462</v>
      </c>
      <c r="X10" s="55">
        <f>STDEV(X2,X4,X6)/SQRT(COUNT(X2,X4,X6))</f>
        <v>84.384701088395033</v>
      </c>
      <c r="Y10" s="55">
        <f t="shared" si="8"/>
        <v>121.22376043783439</v>
      </c>
    </row>
    <row r="11" spans="1:25">
      <c r="A11" s="18" t="s">
        <v>23</v>
      </c>
      <c r="B11" s="55">
        <f>STDEV(B3,B5,B7)/SQRT(COUNT(B3,B5,B7))</f>
        <v>20.666666666666675</v>
      </c>
      <c r="C11" s="55">
        <f t="shared" ref="C11:H11" si="12">STDEV(C3,C5,C7)/SQRT(COUNT(C3,C5,C7))</f>
        <v>19.641226483541647</v>
      </c>
      <c r="D11" s="55">
        <f t="shared" si="12"/>
        <v>182.17421454323457</v>
      </c>
      <c r="E11" s="55">
        <f t="shared" si="12"/>
        <v>124.84434753368336</v>
      </c>
      <c r="F11" s="55">
        <f t="shared" si="12"/>
        <v>6.333333333333333</v>
      </c>
      <c r="G11" s="55">
        <f t="shared" si="12"/>
        <v>32.33333333333335</v>
      </c>
      <c r="H11" s="55">
        <f t="shared" si="12"/>
        <v>149.65775771554391</v>
      </c>
      <c r="I11" s="55">
        <f t="shared" si="8"/>
        <v>529.2892508932249</v>
      </c>
      <c r="J11" s="55">
        <f t="shared" si="8"/>
        <v>149.81136286825657</v>
      </c>
      <c r="K11" s="55">
        <f t="shared" si="8"/>
        <v>182.22605009529602</v>
      </c>
      <c r="L11" s="55">
        <f t="shared" si="8"/>
        <v>405.30742790024357</v>
      </c>
      <c r="M11" s="55">
        <f t="shared" si="8"/>
        <v>636.83025821468152</v>
      </c>
      <c r="N11" s="55">
        <f t="shared" si="8"/>
        <v>787.40297462255273</v>
      </c>
      <c r="O11" s="55">
        <f t="shared" si="8"/>
        <v>74.14475331703818</v>
      </c>
      <c r="P11" s="55">
        <f t="shared" ref="P11:T11" si="13">STDEV(P3,P5)/SQRT(COUNT(P3,P5))</f>
        <v>757.49999999999989</v>
      </c>
      <c r="Q11" s="55">
        <f t="shared" si="13"/>
        <v>263.5</v>
      </c>
      <c r="R11" s="55">
        <f t="shared" si="13"/>
        <v>150.5</v>
      </c>
      <c r="S11" s="55">
        <f t="shared" si="13"/>
        <v>449</v>
      </c>
      <c r="T11" s="55">
        <f t="shared" si="13"/>
        <v>135.5</v>
      </c>
      <c r="U11" s="55">
        <f>STDEV(U3,U5)/SQRT(COUNT(U3,U5))</f>
        <v>97</v>
      </c>
      <c r="V11" s="55">
        <f>STDEV(V3,V5)/SQRT(COUNT(V3,V5))</f>
        <v>47.999999999999993</v>
      </c>
      <c r="W11" s="55">
        <f>STDEV(W3,W5)/SQRT(COUNT(W3,W5))</f>
        <v>16.5</v>
      </c>
      <c r="X11" s="55">
        <f>STDEV(X3,X5)/SQRT(COUNT(X3,X5))</f>
        <v>20.5</v>
      </c>
      <c r="Y11" s="55">
        <f t="shared" si="8"/>
        <v>82.713320076009438</v>
      </c>
    </row>
  </sheetData>
  <pageMargins left="0.7" right="0.7" top="0.75" bottom="0.75" header="0.3" footer="0.3"/>
  <pageSetup orientation="portrait"/>
  <ignoredErrors>
    <ignoredError sqref="Y6" formulaRang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6"/>
  <sheetViews>
    <sheetView topLeftCell="I1" workbookViewId="0">
      <selection activeCell="C20" sqref="C20:Z21"/>
    </sheetView>
  </sheetViews>
  <sheetFormatPr baseColWidth="10" defaultColWidth="8.83203125" defaultRowHeight="14" x14ac:dyDescent="0"/>
  <cols>
    <col min="1" max="1" width="12.1640625" style="5" bestFit="1" customWidth="1"/>
    <col min="2" max="2" width="20.33203125" style="5" customWidth="1"/>
    <col min="3" max="5" width="9.6640625" style="5" bestFit="1" customWidth="1"/>
    <col min="6" max="6" width="8.83203125" style="5"/>
    <col min="7" max="10" width="9.6640625" style="5" bestFit="1" customWidth="1"/>
    <col min="11" max="11" width="8.83203125" style="5"/>
    <col min="12" max="13" width="9.6640625" style="5" bestFit="1" customWidth="1"/>
    <col min="14" max="14" width="9.6640625" style="5" customWidth="1"/>
    <col min="15" max="15" width="9.6640625" style="5" bestFit="1" customWidth="1"/>
    <col min="16" max="28" width="9.6640625" style="5" customWidth="1"/>
    <col min="29" max="16384" width="8.83203125" style="5"/>
  </cols>
  <sheetData>
    <row r="1" spans="1:31" s="16" customFormat="1" ht="15" thickBot="1">
      <c r="C1" s="44">
        <v>41680</v>
      </c>
      <c r="D1" s="44">
        <v>41688</v>
      </c>
      <c r="E1" s="44">
        <v>41694</v>
      </c>
      <c r="F1" s="44">
        <v>41702</v>
      </c>
      <c r="G1" s="44">
        <v>41709</v>
      </c>
      <c r="H1" s="44">
        <v>41715</v>
      </c>
      <c r="I1" s="44">
        <v>41722</v>
      </c>
      <c r="J1" s="44">
        <v>41729</v>
      </c>
      <c r="K1" s="44">
        <v>41737</v>
      </c>
      <c r="L1" s="44">
        <v>41743</v>
      </c>
      <c r="M1" s="44">
        <v>41757</v>
      </c>
      <c r="N1" s="44">
        <v>41764</v>
      </c>
      <c r="O1" s="44">
        <v>41771</v>
      </c>
      <c r="P1" s="44">
        <v>41778</v>
      </c>
      <c r="Q1" s="44">
        <v>41787</v>
      </c>
      <c r="R1" s="44">
        <v>41792</v>
      </c>
      <c r="S1" s="44">
        <v>41799</v>
      </c>
      <c r="T1" s="44">
        <v>41813</v>
      </c>
      <c r="U1" s="44">
        <v>41820</v>
      </c>
      <c r="V1" s="44">
        <v>41827</v>
      </c>
      <c r="W1" s="44">
        <v>41834</v>
      </c>
      <c r="X1" s="44">
        <v>41841</v>
      </c>
      <c r="Y1" s="44">
        <v>41848</v>
      </c>
      <c r="Z1" s="44">
        <v>41862</v>
      </c>
      <c r="AA1" s="44"/>
      <c r="AB1" s="44"/>
      <c r="AC1" s="16" t="s">
        <v>27</v>
      </c>
    </row>
    <row r="2" spans="1:31">
      <c r="A2" s="23" t="s">
        <v>0</v>
      </c>
      <c r="B2" s="23" t="s">
        <v>14</v>
      </c>
      <c r="C2" s="5">
        <v>6</v>
      </c>
      <c r="D2" s="5">
        <v>3</v>
      </c>
      <c r="E2" s="5">
        <v>16</v>
      </c>
      <c r="F2" s="5">
        <v>28</v>
      </c>
      <c r="G2" s="5">
        <v>34</v>
      </c>
      <c r="H2" s="5">
        <v>38</v>
      </c>
      <c r="I2" s="5">
        <v>33</v>
      </c>
      <c r="J2" s="5">
        <v>35</v>
      </c>
      <c r="K2" s="5">
        <v>34</v>
      </c>
      <c r="L2" s="5">
        <v>29</v>
      </c>
      <c r="M2" s="5">
        <v>28</v>
      </c>
      <c r="N2" s="5">
        <v>26</v>
      </c>
      <c r="O2" s="5">
        <v>23</v>
      </c>
      <c r="P2" s="5">
        <v>17</v>
      </c>
      <c r="Q2" s="73">
        <v>12</v>
      </c>
      <c r="R2" s="73">
        <v>16</v>
      </c>
      <c r="S2" s="35">
        <v>22</v>
      </c>
      <c r="T2" s="35">
        <v>22</v>
      </c>
      <c r="U2" s="35">
        <v>20</v>
      </c>
      <c r="V2" s="35">
        <v>20</v>
      </c>
      <c r="W2" s="35">
        <v>23</v>
      </c>
      <c r="X2" s="35">
        <v>22</v>
      </c>
      <c r="Y2" s="35">
        <v>21</v>
      </c>
      <c r="Z2" s="73">
        <v>8</v>
      </c>
      <c r="AA2" s="35"/>
      <c r="AB2" s="35"/>
      <c r="AC2" s="1">
        <f>AVERAGE(C2:P2,S2:Y2)</f>
        <v>23.80952380952381</v>
      </c>
    </row>
    <row r="3" spans="1:31">
      <c r="A3" s="23" t="s">
        <v>2</v>
      </c>
      <c r="B3" s="23" t="s">
        <v>14</v>
      </c>
      <c r="C3" s="5">
        <v>6</v>
      </c>
      <c r="D3" s="5">
        <v>4</v>
      </c>
      <c r="E3" s="5">
        <v>12</v>
      </c>
      <c r="F3" s="5">
        <v>21</v>
      </c>
      <c r="G3" s="5">
        <v>26</v>
      </c>
      <c r="H3" s="5">
        <v>29</v>
      </c>
      <c r="I3" s="5">
        <v>21</v>
      </c>
      <c r="J3" s="5">
        <v>24</v>
      </c>
      <c r="K3" s="5">
        <v>22</v>
      </c>
      <c r="L3" s="5">
        <v>18</v>
      </c>
      <c r="M3" s="5">
        <v>19</v>
      </c>
      <c r="N3" s="5">
        <v>15</v>
      </c>
      <c r="O3" s="5">
        <v>15</v>
      </c>
      <c r="P3" s="5">
        <v>11</v>
      </c>
      <c r="Q3" s="5">
        <v>18</v>
      </c>
      <c r="R3" s="5">
        <v>18</v>
      </c>
      <c r="S3" s="5">
        <v>18</v>
      </c>
      <c r="T3" s="5">
        <v>18</v>
      </c>
      <c r="U3" s="5">
        <v>14</v>
      </c>
      <c r="V3" s="5">
        <v>15</v>
      </c>
      <c r="W3" s="5">
        <v>16</v>
      </c>
      <c r="X3" s="5">
        <v>16</v>
      </c>
      <c r="Y3" s="5">
        <v>14</v>
      </c>
      <c r="Z3" s="5">
        <v>19</v>
      </c>
      <c r="AC3" s="1">
        <f>AVERAGE(C3:Z3)</f>
        <v>17.041666666666668</v>
      </c>
    </row>
    <row r="4" spans="1:31">
      <c r="A4" s="23" t="s">
        <v>3</v>
      </c>
      <c r="B4" s="23" t="s">
        <v>14</v>
      </c>
      <c r="C4" s="5">
        <v>6</v>
      </c>
      <c r="D4" s="5">
        <v>5</v>
      </c>
      <c r="E4" s="5">
        <v>16</v>
      </c>
      <c r="F4" s="5">
        <v>24</v>
      </c>
      <c r="G4" s="5">
        <v>31</v>
      </c>
      <c r="H4" s="5">
        <v>35</v>
      </c>
      <c r="I4" s="5">
        <v>31</v>
      </c>
      <c r="J4" s="5">
        <v>27</v>
      </c>
      <c r="K4" s="5">
        <v>24</v>
      </c>
      <c r="L4" s="5">
        <v>27</v>
      </c>
      <c r="M4" s="5">
        <v>27</v>
      </c>
      <c r="N4" s="5">
        <v>30</v>
      </c>
      <c r="O4" s="5">
        <v>30</v>
      </c>
      <c r="P4" s="5">
        <v>22</v>
      </c>
      <c r="Q4" s="5">
        <v>23</v>
      </c>
      <c r="R4" s="5">
        <v>25</v>
      </c>
      <c r="S4" s="5">
        <v>23</v>
      </c>
      <c r="T4" s="5">
        <v>24</v>
      </c>
      <c r="U4" s="5">
        <v>21</v>
      </c>
      <c r="V4" s="5">
        <v>24</v>
      </c>
      <c r="W4" s="5">
        <v>21</v>
      </c>
      <c r="X4" s="5">
        <v>19</v>
      </c>
      <c r="Y4" s="5">
        <v>21</v>
      </c>
      <c r="Z4" s="5">
        <v>22</v>
      </c>
      <c r="AC4" s="1">
        <f>AVERAGE(C4:Z4)</f>
        <v>23.25</v>
      </c>
    </row>
    <row r="5" spans="1:31">
      <c r="A5" s="23" t="s">
        <v>4</v>
      </c>
      <c r="B5" s="23" t="s">
        <v>14</v>
      </c>
      <c r="C5" s="5">
        <v>7</v>
      </c>
      <c r="D5" s="5">
        <v>4</v>
      </c>
      <c r="E5" s="5">
        <v>13</v>
      </c>
      <c r="F5" s="5">
        <v>20</v>
      </c>
      <c r="G5" s="5">
        <v>26</v>
      </c>
      <c r="H5" s="5">
        <v>28</v>
      </c>
      <c r="I5" s="5">
        <v>22</v>
      </c>
      <c r="J5" s="5">
        <v>26</v>
      </c>
      <c r="K5" s="5">
        <v>27</v>
      </c>
      <c r="L5" s="5">
        <v>21</v>
      </c>
      <c r="M5" s="5">
        <v>19</v>
      </c>
      <c r="N5" s="5">
        <v>21</v>
      </c>
      <c r="O5" s="5">
        <v>18</v>
      </c>
      <c r="P5" s="5">
        <v>14</v>
      </c>
      <c r="Q5" s="5">
        <v>18</v>
      </c>
      <c r="R5" s="5">
        <v>20</v>
      </c>
      <c r="S5" s="5">
        <v>20</v>
      </c>
      <c r="T5" s="5">
        <v>17</v>
      </c>
      <c r="U5" s="5">
        <v>15</v>
      </c>
      <c r="V5" s="5">
        <v>15</v>
      </c>
      <c r="W5" s="5">
        <v>15</v>
      </c>
      <c r="X5" s="5">
        <v>15</v>
      </c>
      <c r="Y5" s="5">
        <v>17</v>
      </c>
      <c r="Z5" s="5">
        <v>21</v>
      </c>
      <c r="AC5" s="1">
        <f>AVERAGE(C5:Z5)</f>
        <v>18.291666666666668</v>
      </c>
    </row>
    <row r="6" spans="1:31">
      <c r="A6" s="23" t="s">
        <v>5</v>
      </c>
      <c r="B6" s="23" t="s">
        <v>14</v>
      </c>
      <c r="C6" s="5">
        <v>4</v>
      </c>
      <c r="D6" s="5">
        <v>5</v>
      </c>
      <c r="E6" s="5">
        <v>22</v>
      </c>
      <c r="F6" s="5">
        <v>38</v>
      </c>
      <c r="G6" s="5">
        <v>45</v>
      </c>
      <c r="H6" s="5">
        <v>43</v>
      </c>
      <c r="I6" s="5">
        <v>25</v>
      </c>
      <c r="J6" s="5">
        <v>32</v>
      </c>
      <c r="K6" s="5">
        <v>36</v>
      </c>
      <c r="L6" s="5">
        <v>32</v>
      </c>
      <c r="M6" s="5">
        <v>37</v>
      </c>
      <c r="N6" s="5">
        <v>35</v>
      </c>
      <c r="O6" s="5">
        <v>27</v>
      </c>
      <c r="P6" s="5">
        <v>25</v>
      </c>
      <c r="Q6" s="5">
        <v>27</v>
      </c>
      <c r="R6" s="5">
        <v>28</v>
      </c>
      <c r="S6" s="5">
        <v>26</v>
      </c>
      <c r="T6" s="5">
        <v>30</v>
      </c>
      <c r="U6" s="5">
        <v>25</v>
      </c>
      <c r="V6" s="5">
        <v>28</v>
      </c>
      <c r="W6" s="5">
        <v>29</v>
      </c>
      <c r="X6" s="5">
        <v>27</v>
      </c>
      <c r="Y6" s="73">
        <v>24</v>
      </c>
      <c r="Z6" s="73">
        <v>25</v>
      </c>
      <c r="AA6" s="57"/>
      <c r="AB6" s="57"/>
      <c r="AC6" s="1">
        <f>AVERAGE(C6:X6)</f>
        <v>28.454545454545453</v>
      </c>
    </row>
    <row r="7" spans="1:31">
      <c r="A7" s="23" t="s">
        <v>6</v>
      </c>
      <c r="B7" s="23" t="s">
        <v>14</v>
      </c>
      <c r="C7" s="5">
        <v>7</v>
      </c>
      <c r="D7" s="5">
        <v>4</v>
      </c>
      <c r="E7" s="5">
        <v>18</v>
      </c>
      <c r="F7" s="5">
        <v>40</v>
      </c>
      <c r="G7" s="5">
        <v>39</v>
      </c>
      <c r="H7" s="5">
        <v>53</v>
      </c>
      <c r="I7" s="5">
        <v>31</v>
      </c>
      <c r="J7" s="5">
        <v>30</v>
      </c>
      <c r="K7" s="5">
        <v>31</v>
      </c>
      <c r="L7" s="5">
        <v>24</v>
      </c>
      <c r="M7" s="5">
        <v>29</v>
      </c>
      <c r="N7" s="5">
        <v>25</v>
      </c>
      <c r="O7" s="5">
        <v>23</v>
      </c>
      <c r="P7" s="5">
        <v>17</v>
      </c>
      <c r="Q7" s="73">
        <v>6</v>
      </c>
      <c r="R7" s="73">
        <v>13</v>
      </c>
      <c r="S7" s="35">
        <v>18</v>
      </c>
      <c r="T7" s="35">
        <v>19</v>
      </c>
      <c r="U7" s="73">
        <v>4</v>
      </c>
      <c r="V7" s="73">
        <v>11</v>
      </c>
      <c r="W7" s="35">
        <v>17</v>
      </c>
      <c r="X7" s="35">
        <v>18</v>
      </c>
      <c r="Y7" s="35">
        <v>19</v>
      </c>
      <c r="Z7" s="35">
        <v>23</v>
      </c>
      <c r="AA7" s="35"/>
      <c r="AB7" s="35"/>
      <c r="AC7" s="1">
        <f>AVERAGE(C7:P7,S7:T7,W7:Z7)</f>
        <v>24.25</v>
      </c>
    </row>
    <row r="8" spans="1:31">
      <c r="A8" s="26" t="s">
        <v>24</v>
      </c>
      <c r="B8" s="26" t="s">
        <v>20</v>
      </c>
      <c r="C8" s="21">
        <f t="shared" ref="C8:O8" si="0">AVERAGE(C2,C4,C6)</f>
        <v>5.333333333333333</v>
      </c>
      <c r="D8" s="21">
        <f t="shared" si="0"/>
        <v>4.333333333333333</v>
      </c>
      <c r="E8" s="21">
        <f t="shared" si="0"/>
        <v>18</v>
      </c>
      <c r="F8" s="21">
        <f t="shared" si="0"/>
        <v>30</v>
      </c>
      <c r="G8" s="21">
        <f t="shared" si="0"/>
        <v>36.666666666666664</v>
      </c>
      <c r="H8" s="21">
        <f t="shared" si="0"/>
        <v>38.666666666666664</v>
      </c>
      <c r="I8" s="21">
        <f t="shared" si="0"/>
        <v>29.666666666666668</v>
      </c>
      <c r="J8" s="21">
        <f t="shared" si="0"/>
        <v>31.333333333333332</v>
      </c>
      <c r="K8" s="21">
        <f t="shared" si="0"/>
        <v>31.333333333333332</v>
      </c>
      <c r="L8" s="21">
        <f t="shared" si="0"/>
        <v>29.333333333333332</v>
      </c>
      <c r="M8" s="21">
        <f t="shared" si="0"/>
        <v>30.666666666666668</v>
      </c>
      <c r="N8" s="21">
        <f t="shared" si="0"/>
        <v>30.333333333333332</v>
      </c>
      <c r="O8" s="21">
        <f t="shared" si="0"/>
        <v>26.666666666666668</v>
      </c>
      <c r="P8" s="21">
        <f>AVERAGE(P2,P4,P6)</f>
        <v>21.333333333333332</v>
      </c>
      <c r="Q8" s="21">
        <f>AVERAGE(Q4,Q6)</f>
        <v>25</v>
      </c>
      <c r="R8" s="21">
        <f>AVERAGE(R4,R6)</f>
        <v>26.5</v>
      </c>
      <c r="S8" s="21">
        <f t="shared" ref="S8:X9" si="1">AVERAGE(S2,S4,S6)</f>
        <v>23.666666666666668</v>
      </c>
      <c r="T8" s="21">
        <f t="shared" si="1"/>
        <v>25.333333333333332</v>
      </c>
      <c r="U8" s="21">
        <f>AVERAGE(U2,U4,U6)</f>
        <v>22</v>
      </c>
      <c r="V8" s="21">
        <f>AVERAGE(V2,V4,V6)</f>
        <v>24</v>
      </c>
      <c r="W8" s="21">
        <f t="shared" si="1"/>
        <v>24.333333333333332</v>
      </c>
      <c r="X8" s="21">
        <f t="shared" si="1"/>
        <v>22.666666666666668</v>
      </c>
      <c r="Y8" s="21">
        <f>AVERAGE(Y2,Y4)</f>
        <v>21</v>
      </c>
      <c r="Z8" s="21">
        <f>AVERAGE(Z4)</f>
        <v>22</v>
      </c>
      <c r="AA8" s="21"/>
      <c r="AB8" s="21"/>
      <c r="AC8" s="21">
        <f>AVERAGE(AC2,AC4,AC6)</f>
        <v>25.171356421356421</v>
      </c>
    </row>
    <row r="9" spans="1:31">
      <c r="A9" s="26" t="s">
        <v>24</v>
      </c>
      <c r="B9" s="26" t="s">
        <v>21</v>
      </c>
      <c r="C9" s="21">
        <f t="shared" ref="C9:P9" si="2">AVERAGE(C3,C5,C7)</f>
        <v>6.666666666666667</v>
      </c>
      <c r="D9" s="21">
        <f t="shared" si="2"/>
        <v>4</v>
      </c>
      <c r="E9" s="21">
        <f t="shared" si="2"/>
        <v>14.333333333333334</v>
      </c>
      <c r="F9" s="21">
        <f t="shared" si="2"/>
        <v>27</v>
      </c>
      <c r="G9" s="21">
        <f t="shared" si="2"/>
        <v>30.333333333333332</v>
      </c>
      <c r="H9" s="21">
        <f t="shared" si="2"/>
        <v>36.666666666666664</v>
      </c>
      <c r="I9" s="21">
        <f t="shared" si="2"/>
        <v>24.666666666666668</v>
      </c>
      <c r="J9" s="21">
        <f t="shared" si="2"/>
        <v>26.666666666666668</v>
      </c>
      <c r="K9" s="21">
        <f t="shared" si="2"/>
        <v>26.666666666666668</v>
      </c>
      <c r="L9" s="21">
        <f t="shared" si="2"/>
        <v>21</v>
      </c>
      <c r="M9" s="21">
        <f t="shared" si="2"/>
        <v>22.333333333333332</v>
      </c>
      <c r="N9" s="21">
        <f t="shared" si="2"/>
        <v>20.333333333333332</v>
      </c>
      <c r="O9" s="21">
        <f t="shared" si="2"/>
        <v>18.666666666666668</v>
      </c>
      <c r="P9" s="21">
        <f t="shared" si="2"/>
        <v>14</v>
      </c>
      <c r="Q9" s="21">
        <f>AVERAGE(Q3,Q5)</f>
        <v>18</v>
      </c>
      <c r="R9" s="21">
        <f>AVERAGE(R3,R5)</f>
        <v>19</v>
      </c>
      <c r="S9" s="21">
        <f t="shared" si="1"/>
        <v>18.666666666666668</v>
      </c>
      <c r="T9" s="21">
        <f t="shared" si="1"/>
        <v>18</v>
      </c>
      <c r="U9" s="21">
        <f>AVERAGE(U3,U5)</f>
        <v>14.5</v>
      </c>
      <c r="V9" s="21">
        <f>AVERAGE(V3,V5)</f>
        <v>15</v>
      </c>
      <c r="W9" s="21">
        <f t="shared" si="1"/>
        <v>16</v>
      </c>
      <c r="X9" s="21">
        <f t="shared" si="1"/>
        <v>16.333333333333332</v>
      </c>
      <c r="Y9" s="21">
        <f>AVERAGE(Y3,Y5,Y7)</f>
        <v>16.666666666666668</v>
      </c>
      <c r="Z9" s="21">
        <f>AVERAGE(Z3,Z5,Z7)</f>
        <v>21</v>
      </c>
      <c r="AA9" s="21"/>
      <c r="AB9" s="21"/>
      <c r="AC9" s="21">
        <f>AVERAGE(AC3,AC5,AC7)</f>
        <v>19.861111111111111</v>
      </c>
    </row>
    <row r="10" spans="1:31">
      <c r="A10" s="26" t="s">
        <v>18</v>
      </c>
      <c r="B10" s="26" t="s">
        <v>20</v>
      </c>
      <c r="C10" s="21">
        <f t="shared" ref="C10:X10" si="3">STDEV(C2,C4,C6)/SQRT(COUNT(C2,C4,C6))</f>
        <v>0.6666666666666673</v>
      </c>
      <c r="D10" s="21">
        <f t="shared" si="3"/>
        <v>0.66666666666666641</v>
      </c>
      <c r="E10" s="21">
        <f t="shared" si="3"/>
        <v>2</v>
      </c>
      <c r="F10" s="21">
        <f t="shared" si="3"/>
        <v>4.1633319989322652</v>
      </c>
      <c r="G10" s="21">
        <f t="shared" si="3"/>
        <v>4.2557151116012317</v>
      </c>
      <c r="H10" s="21">
        <f t="shared" si="3"/>
        <v>2.3333333333333335</v>
      </c>
      <c r="I10" s="21">
        <f t="shared" si="3"/>
        <v>2.4037008503093209</v>
      </c>
      <c r="J10" s="21">
        <f t="shared" si="3"/>
        <v>2.3333333333333282</v>
      </c>
      <c r="K10" s="21">
        <f t="shared" si="3"/>
        <v>3.7118429085533449</v>
      </c>
      <c r="L10" s="21">
        <f t="shared" si="3"/>
        <v>1.4529663145135581</v>
      </c>
      <c r="M10" s="21">
        <f t="shared" si="3"/>
        <v>3.1797973380564817</v>
      </c>
      <c r="N10" s="21">
        <f t="shared" si="3"/>
        <v>2.6034165586355469</v>
      </c>
      <c r="O10" s="21">
        <f t="shared" si="3"/>
        <v>2.0275875100994005</v>
      </c>
      <c r="P10" s="21">
        <f t="shared" si="3"/>
        <v>2.3333333333333361</v>
      </c>
      <c r="Q10" s="21">
        <f>STDEV(Q4,Q6)/SQRT(COUNT(Q4,Q6))</f>
        <v>2</v>
      </c>
      <c r="R10" s="21">
        <f>STDEV(R4,R6)/SQRT(COUNT(R4,R6))</f>
        <v>1.4999999999999998</v>
      </c>
      <c r="S10" s="21">
        <f t="shared" si="3"/>
        <v>1.2018504251546633</v>
      </c>
      <c r="T10" s="21">
        <f t="shared" si="3"/>
        <v>2.4037008503093289</v>
      </c>
      <c r="U10" s="21">
        <f>STDEV(U2,U4,U6)/SQRT(COUNT(U2,U4,U6))</f>
        <v>1.5275252316519468</v>
      </c>
      <c r="V10" s="21">
        <f>STDEV(V2,V4,V6)/SQRT(COUNT(V2,V4,V6))</f>
        <v>2.3094010767585034</v>
      </c>
      <c r="W10" s="21">
        <f t="shared" si="3"/>
        <v>2.4037008503093289</v>
      </c>
      <c r="X10" s="21">
        <f t="shared" si="3"/>
        <v>2.3333333333333361</v>
      </c>
      <c r="Y10" s="21">
        <f>STDEV(Y2,Y4)/SQRT(COUNT(Y2,Y4))</f>
        <v>0</v>
      </c>
      <c r="Z10" s="21" t="s">
        <v>8</v>
      </c>
      <c r="AA10" s="21"/>
      <c r="AB10" s="21"/>
      <c r="AC10" s="21">
        <f>STDEV(AC2,AC4,AC6)/SQRT(COUNT(AC2,AC4,AC6))</f>
        <v>1.6495215866118635</v>
      </c>
    </row>
    <row r="11" spans="1:31">
      <c r="A11" s="26" t="s">
        <v>18</v>
      </c>
      <c r="B11" s="26" t="s">
        <v>21</v>
      </c>
      <c r="C11" s="21">
        <f t="shared" ref="C11:P11" si="4">STDEV(C3,C5,C7)/SQRT(COUNT(C3,C5,C7))</f>
        <v>0.33333333333333337</v>
      </c>
      <c r="D11" s="21">
        <f t="shared" si="4"/>
        <v>0</v>
      </c>
      <c r="E11" s="21">
        <f t="shared" si="4"/>
        <v>1.8559214542766724</v>
      </c>
      <c r="F11" s="21">
        <f t="shared" si="4"/>
        <v>6.5064070986477116</v>
      </c>
      <c r="G11" s="21">
        <f t="shared" si="4"/>
        <v>4.3333333333333304</v>
      </c>
      <c r="H11" s="21">
        <f t="shared" si="4"/>
        <v>8.1717671147541733</v>
      </c>
      <c r="I11" s="21">
        <f t="shared" si="4"/>
        <v>3.1797973380564879</v>
      </c>
      <c r="J11" s="21">
        <f t="shared" si="4"/>
        <v>1.763834207376394</v>
      </c>
      <c r="K11" s="21">
        <f t="shared" si="4"/>
        <v>2.6034165586355469</v>
      </c>
      <c r="L11" s="21">
        <f t="shared" si="4"/>
        <v>1.7320508075688774</v>
      </c>
      <c r="M11" s="21">
        <f t="shared" si="4"/>
        <v>3.3333333333333353</v>
      </c>
      <c r="N11" s="21">
        <f t="shared" si="4"/>
        <v>2.9059326290271179</v>
      </c>
      <c r="O11" s="21">
        <f t="shared" si="4"/>
        <v>2.3333333333333361</v>
      </c>
      <c r="P11" s="21">
        <f t="shared" si="4"/>
        <v>1.7320508075688774</v>
      </c>
      <c r="Q11" s="21">
        <f>STDEV(Q3,Q5)/SQRT(COUNT(Q3,Q5))</f>
        <v>0</v>
      </c>
      <c r="R11" s="21">
        <f>STDEV(R3,R5)/SQRT(COUNT(R3,R5))</f>
        <v>1</v>
      </c>
      <c r="S11" s="21">
        <f t="shared" ref="S11:X11" si="5">STDEV(S3,S5,S7)/SQRT(COUNT(S3,S5,S7))</f>
        <v>0.66666666666666663</v>
      </c>
      <c r="T11" s="21">
        <f t="shared" si="5"/>
        <v>0.57735026918962584</v>
      </c>
      <c r="U11" s="21">
        <f>STDEV(U3,U5)/SQRT(COUNT(U3,U5))</f>
        <v>0.5</v>
      </c>
      <c r="V11" s="21">
        <f>STDEV(V3,V5)/SQRT(COUNT(V3,V5))</f>
        <v>0</v>
      </c>
      <c r="W11" s="21">
        <f t="shared" si="5"/>
        <v>0.57735026918962584</v>
      </c>
      <c r="X11" s="21">
        <f t="shared" si="5"/>
        <v>0.88191710368819687</v>
      </c>
      <c r="Y11" s="21">
        <f>STDEV(Y3,Y5,Y7)/SQRT(COUNT(Y3,Y5,Y7))</f>
        <v>1.4529663145135558</v>
      </c>
      <c r="Z11" s="21">
        <f>STDEV(Z3,Z5,Z7)/SQRT(COUNT(Z3,Z5,Z7))</f>
        <v>1.1547005383792517</v>
      </c>
      <c r="AA11" s="21"/>
      <c r="AB11" s="21"/>
      <c r="AC11" s="21">
        <f>STDEV(AC3,AC5,AC7)/SQRT(COUNT(AC3,AC5,AC7))</f>
        <v>2.2239142863623256</v>
      </c>
    </row>
    <row r="12" spans="1:31">
      <c r="A12" s="24"/>
      <c r="B12" s="2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" thickBot="1">
      <c r="A13" s="23"/>
      <c r="B13" s="23"/>
    </row>
    <row r="14" spans="1:31">
      <c r="A14" s="145" t="s">
        <v>0</v>
      </c>
      <c r="B14" s="146" t="s">
        <v>15</v>
      </c>
      <c r="C14" s="142">
        <v>95.58</v>
      </c>
      <c r="D14" s="142">
        <v>95.28</v>
      </c>
      <c r="E14" s="142">
        <v>85.28</v>
      </c>
      <c r="F14" s="142">
        <v>75.959999999999994</v>
      </c>
      <c r="G14" s="142">
        <v>71.459999999999994</v>
      </c>
      <c r="H14" s="142">
        <v>69.52</v>
      </c>
      <c r="I14" s="142">
        <v>69.67</v>
      </c>
      <c r="J14" s="142">
        <v>71.05</v>
      </c>
      <c r="K14" s="142">
        <v>72.89</v>
      </c>
      <c r="L14" s="142">
        <v>74.05</v>
      </c>
      <c r="M14" s="142">
        <v>76.25</v>
      </c>
      <c r="N14" s="142">
        <v>78.94</v>
      </c>
      <c r="O14" s="142">
        <v>79.150000000000006</v>
      </c>
      <c r="P14" s="142">
        <v>81.22</v>
      </c>
      <c r="Q14" s="147">
        <v>87.89</v>
      </c>
      <c r="R14" s="147">
        <v>89.36</v>
      </c>
      <c r="S14" s="132">
        <v>83.8</v>
      </c>
      <c r="T14" s="132">
        <v>81.319999999999993</v>
      </c>
      <c r="U14" s="132">
        <v>83.46</v>
      </c>
      <c r="V14" s="132">
        <v>81.709999999999994</v>
      </c>
      <c r="W14" s="132">
        <v>82.36</v>
      </c>
      <c r="X14" s="132">
        <v>81.349999999999994</v>
      </c>
      <c r="Y14" s="132">
        <v>81.430000000000007</v>
      </c>
      <c r="Z14" s="147">
        <v>94.17</v>
      </c>
      <c r="AA14" s="132"/>
      <c r="AB14" s="132"/>
      <c r="AC14" s="151">
        <f>AVERAGE(C14:P14,S14:Y14)</f>
        <v>79.606190476190449</v>
      </c>
    </row>
    <row r="15" spans="1:31">
      <c r="A15" s="148" t="s">
        <v>2</v>
      </c>
      <c r="B15" s="24" t="s">
        <v>15</v>
      </c>
      <c r="C15" s="45">
        <v>92.57</v>
      </c>
      <c r="D15" s="45">
        <v>95.42</v>
      </c>
      <c r="E15" s="45">
        <v>86.85</v>
      </c>
      <c r="F15" s="45">
        <v>78.08</v>
      </c>
      <c r="G15" s="45">
        <v>74.37</v>
      </c>
      <c r="H15" s="45">
        <v>71.94</v>
      </c>
      <c r="I15" s="45">
        <v>72.56</v>
      </c>
      <c r="J15" s="45">
        <v>74.650000000000006</v>
      </c>
      <c r="K15" s="45">
        <v>77.569999999999993</v>
      </c>
      <c r="L15" s="45">
        <v>78.680000000000007</v>
      </c>
      <c r="M15" s="45">
        <v>79.27</v>
      </c>
      <c r="N15" s="45">
        <v>85.62</v>
      </c>
      <c r="O15" s="45">
        <v>83.54</v>
      </c>
      <c r="P15" s="45">
        <v>83.7</v>
      </c>
      <c r="Q15" s="8">
        <v>83.12</v>
      </c>
      <c r="R15" s="8">
        <v>85</v>
      </c>
      <c r="S15" s="8">
        <v>83.53</v>
      </c>
      <c r="T15" s="8">
        <v>80.64</v>
      </c>
      <c r="U15" s="8">
        <v>84.62</v>
      </c>
      <c r="V15" s="8">
        <v>82.18</v>
      </c>
      <c r="W15" s="8">
        <v>84.16</v>
      </c>
      <c r="X15" s="8">
        <v>83.03</v>
      </c>
      <c r="Y15" s="8">
        <v>83.36</v>
      </c>
      <c r="Z15" s="8">
        <v>82.31</v>
      </c>
      <c r="AA15" s="8"/>
      <c r="AB15" s="8"/>
      <c r="AC15" s="85">
        <f>AVERAGE(C15:Z15)</f>
        <v>81.948750000000004</v>
      </c>
    </row>
    <row r="16" spans="1:31">
      <c r="A16" s="148" t="s">
        <v>3</v>
      </c>
      <c r="B16" s="24" t="s">
        <v>15</v>
      </c>
      <c r="C16" s="45">
        <v>93.06</v>
      </c>
      <c r="D16" s="45">
        <v>95.05</v>
      </c>
      <c r="E16" s="45">
        <v>85.72</v>
      </c>
      <c r="F16" s="45">
        <v>76.709999999999994</v>
      </c>
      <c r="G16" s="45">
        <v>72.89</v>
      </c>
      <c r="H16" s="45">
        <v>71.5</v>
      </c>
      <c r="I16" s="45">
        <v>72.430000000000007</v>
      </c>
      <c r="J16" s="45">
        <v>74.239999999999995</v>
      </c>
      <c r="K16" s="45">
        <v>74.760000000000005</v>
      </c>
      <c r="L16" s="45">
        <v>75.709999999999994</v>
      </c>
      <c r="M16" s="45">
        <v>74.900000000000006</v>
      </c>
      <c r="N16" s="45">
        <v>77.2</v>
      </c>
      <c r="O16" s="45">
        <v>75.98</v>
      </c>
      <c r="P16" s="45">
        <v>78.87</v>
      </c>
      <c r="Q16" s="8">
        <v>81.17</v>
      </c>
      <c r="R16" s="8">
        <v>83.58</v>
      </c>
      <c r="S16" s="8">
        <v>82.86</v>
      </c>
      <c r="T16" s="8">
        <v>78.77</v>
      </c>
      <c r="U16" s="8">
        <v>81.63</v>
      </c>
      <c r="V16" s="8">
        <v>77.930000000000007</v>
      </c>
      <c r="W16" s="8">
        <v>82.83</v>
      </c>
      <c r="X16" s="8">
        <v>82.11</v>
      </c>
      <c r="Y16" s="8">
        <v>82.76</v>
      </c>
      <c r="Z16" s="8">
        <v>81.83</v>
      </c>
      <c r="AA16" s="8"/>
      <c r="AB16" s="8"/>
      <c r="AC16" s="85">
        <f>AVERAGE(C16:Z16)</f>
        <v>79.770416666666648</v>
      </c>
    </row>
    <row r="17" spans="1:29">
      <c r="A17" s="148" t="s">
        <v>4</v>
      </c>
      <c r="B17" s="24" t="s">
        <v>15</v>
      </c>
      <c r="C17" s="45">
        <v>93.37</v>
      </c>
      <c r="D17" s="45">
        <v>95.01</v>
      </c>
      <c r="E17" s="45">
        <v>87.1</v>
      </c>
      <c r="F17" s="45">
        <v>78.989999999999995</v>
      </c>
      <c r="G17" s="45">
        <v>75.34</v>
      </c>
      <c r="H17" s="45">
        <v>71.91</v>
      </c>
      <c r="I17" s="45">
        <v>72.260000000000005</v>
      </c>
      <c r="J17" s="45">
        <v>72.41</v>
      </c>
      <c r="K17" s="45">
        <v>72.849999999999994</v>
      </c>
      <c r="L17" s="45">
        <v>75.400000000000006</v>
      </c>
      <c r="M17" s="45">
        <v>80.209999999999994</v>
      </c>
      <c r="N17" s="45">
        <v>81.430000000000007</v>
      </c>
      <c r="O17" s="45">
        <v>80.55</v>
      </c>
      <c r="P17" s="45">
        <v>82.28</v>
      </c>
      <c r="Q17" s="8">
        <v>82.95</v>
      </c>
      <c r="R17" s="8">
        <v>84.23</v>
      </c>
      <c r="S17" s="8">
        <v>82.81</v>
      </c>
      <c r="T17" s="8">
        <v>81.47</v>
      </c>
      <c r="U17" s="8">
        <v>84.78</v>
      </c>
      <c r="V17" s="8">
        <v>81.66</v>
      </c>
      <c r="W17" s="8">
        <v>85.15</v>
      </c>
      <c r="X17" s="8">
        <v>84.22</v>
      </c>
      <c r="Y17" s="8">
        <v>83.63</v>
      </c>
      <c r="Z17" s="8">
        <v>80.94</v>
      </c>
      <c r="AA17" s="8"/>
      <c r="AB17" s="8"/>
      <c r="AC17" s="85">
        <f>AVERAGE(C17:Z17)</f>
        <v>81.28958333333334</v>
      </c>
    </row>
    <row r="18" spans="1:29">
      <c r="A18" s="148" t="s">
        <v>5</v>
      </c>
      <c r="B18" s="24" t="s">
        <v>15</v>
      </c>
      <c r="C18" s="45">
        <v>95.18</v>
      </c>
      <c r="D18" s="45">
        <v>94.75</v>
      </c>
      <c r="E18" s="45">
        <v>82.92</v>
      </c>
      <c r="F18" s="45">
        <v>71.489999999999995</v>
      </c>
      <c r="G18" s="45">
        <v>69.510000000000005</v>
      </c>
      <c r="H18" s="45">
        <v>71.150000000000006</v>
      </c>
      <c r="I18" s="45">
        <v>76.38</v>
      </c>
      <c r="J18" s="45">
        <v>73.64</v>
      </c>
      <c r="K18" s="45">
        <v>74.05</v>
      </c>
      <c r="L18" s="45">
        <v>73.59</v>
      </c>
      <c r="M18" s="45">
        <v>73.430000000000007</v>
      </c>
      <c r="N18" s="45">
        <v>74.88</v>
      </c>
      <c r="O18" s="45">
        <v>78.099999999999994</v>
      </c>
      <c r="P18" s="45">
        <v>78.2</v>
      </c>
      <c r="Q18" s="8">
        <v>80.03</v>
      </c>
      <c r="R18" s="8">
        <v>81.59</v>
      </c>
      <c r="S18" s="8">
        <v>81.55</v>
      </c>
      <c r="T18" s="8">
        <v>76.930000000000007</v>
      </c>
      <c r="U18" s="8">
        <v>79.319999999999993</v>
      </c>
      <c r="V18" s="8">
        <v>79.97</v>
      </c>
      <c r="W18" s="8">
        <v>77.709999999999994</v>
      </c>
      <c r="X18" s="8">
        <v>78.34</v>
      </c>
      <c r="Y18" s="77">
        <v>79.5</v>
      </c>
      <c r="Z18" s="77">
        <v>80.849999999999994</v>
      </c>
      <c r="AA18" s="29"/>
      <c r="AB18" s="29"/>
      <c r="AC18" s="85">
        <f>AVERAGE(C18:X18)</f>
        <v>78.304999999999993</v>
      </c>
    </row>
    <row r="19" spans="1:29">
      <c r="A19" s="148" t="s">
        <v>6</v>
      </c>
      <c r="B19" s="24" t="s">
        <v>15</v>
      </c>
      <c r="C19" s="45">
        <v>94.78</v>
      </c>
      <c r="D19" s="45">
        <v>95.08</v>
      </c>
      <c r="E19" s="45">
        <v>81.680000000000007</v>
      </c>
      <c r="F19" s="45">
        <v>70.77</v>
      </c>
      <c r="G19" s="45">
        <v>69.12</v>
      </c>
      <c r="H19" s="45">
        <v>65.89</v>
      </c>
      <c r="I19" s="45">
        <v>69.03</v>
      </c>
      <c r="J19" s="45">
        <v>69.209999999999994</v>
      </c>
      <c r="K19" s="45">
        <v>73.89</v>
      </c>
      <c r="L19" s="45">
        <v>75.52</v>
      </c>
      <c r="M19" s="45">
        <v>73.959999999999994</v>
      </c>
      <c r="N19" s="45">
        <v>77.47</v>
      </c>
      <c r="O19" s="45">
        <v>76.61</v>
      </c>
      <c r="P19" s="45">
        <v>80.739999999999995</v>
      </c>
      <c r="Q19" s="77">
        <v>94.81</v>
      </c>
      <c r="R19" s="77">
        <v>91.26</v>
      </c>
      <c r="S19" s="79">
        <v>84.7</v>
      </c>
      <c r="T19" s="79">
        <v>80.47</v>
      </c>
      <c r="U19" s="77">
        <v>96.44</v>
      </c>
      <c r="V19" s="77">
        <v>87.52</v>
      </c>
      <c r="W19" s="29">
        <v>83.73</v>
      </c>
      <c r="X19" s="29">
        <v>82.63</v>
      </c>
      <c r="Y19" s="29">
        <v>81.430000000000007</v>
      </c>
      <c r="Z19" s="29">
        <v>79.709999999999994</v>
      </c>
      <c r="AA19" s="29"/>
      <c r="AB19" s="29"/>
      <c r="AC19" s="85">
        <f>AVERAGE(C19:P19,S19:T19,W19:Z19)</f>
        <v>78.321000000000012</v>
      </c>
    </row>
    <row r="20" spans="1:29">
      <c r="A20" s="149" t="s">
        <v>24</v>
      </c>
      <c r="B20" s="31" t="s">
        <v>20</v>
      </c>
      <c r="C20" s="32">
        <f t="shared" ref="C20:X20" si="6">AVERAGE(C14,C16,C18)</f>
        <v>94.606666666666669</v>
      </c>
      <c r="D20" s="32">
        <f t="shared" si="6"/>
        <v>95.026666666666657</v>
      </c>
      <c r="E20" s="32">
        <f t="shared" si="6"/>
        <v>84.64</v>
      </c>
      <c r="F20" s="32">
        <f t="shared" si="6"/>
        <v>74.719999999999985</v>
      </c>
      <c r="G20" s="32">
        <f t="shared" si="6"/>
        <v>71.286666666666676</v>
      </c>
      <c r="H20" s="32">
        <f t="shared" si="6"/>
        <v>70.723333333333329</v>
      </c>
      <c r="I20" s="32">
        <f t="shared" si="6"/>
        <v>72.826666666666668</v>
      </c>
      <c r="J20" s="32">
        <f t="shared" si="6"/>
        <v>72.976666666666674</v>
      </c>
      <c r="K20" s="32">
        <f t="shared" si="6"/>
        <v>73.899999999999991</v>
      </c>
      <c r="L20" s="32">
        <f t="shared" si="6"/>
        <v>74.45</v>
      </c>
      <c r="M20" s="32">
        <f t="shared" si="6"/>
        <v>74.86</v>
      </c>
      <c r="N20" s="32">
        <f t="shared" si="6"/>
        <v>77.006666666666661</v>
      </c>
      <c r="O20" s="32">
        <f t="shared" si="6"/>
        <v>77.743333333333325</v>
      </c>
      <c r="P20" s="32">
        <f t="shared" si="6"/>
        <v>79.430000000000007</v>
      </c>
      <c r="Q20" s="32">
        <f>AVERAGE(Q16,Q18)</f>
        <v>80.599999999999994</v>
      </c>
      <c r="R20" s="32">
        <f>AVERAGE(R16,R18)</f>
        <v>82.585000000000008</v>
      </c>
      <c r="S20" s="32">
        <f t="shared" si="6"/>
        <v>82.736666666666665</v>
      </c>
      <c r="T20" s="32">
        <f t="shared" si="6"/>
        <v>79.006666666666661</v>
      </c>
      <c r="U20" s="32">
        <f>AVERAGE(U14,U16,U18)</f>
        <v>81.469999999999985</v>
      </c>
      <c r="V20" s="32">
        <f>AVERAGE(V14,V16,V18)</f>
        <v>79.86999999999999</v>
      </c>
      <c r="W20" s="32">
        <f t="shared" si="6"/>
        <v>80.966666666666654</v>
      </c>
      <c r="X20" s="32">
        <f t="shared" si="6"/>
        <v>80.599999999999994</v>
      </c>
      <c r="Y20" s="32">
        <f>AVERAGE(Y14,Y16)</f>
        <v>82.094999999999999</v>
      </c>
      <c r="Z20" s="32">
        <f>AVERAGE(Z16)</f>
        <v>81.83</v>
      </c>
      <c r="AA20" s="32"/>
      <c r="AB20" s="32"/>
      <c r="AC20" s="152">
        <f>AVERAGE(AC14,AC16,AC18)</f>
        <v>79.227202380952363</v>
      </c>
    </row>
    <row r="21" spans="1:29">
      <c r="A21" s="149" t="s">
        <v>24</v>
      </c>
      <c r="B21" s="31" t="s">
        <v>21</v>
      </c>
      <c r="C21" s="32">
        <f t="shared" ref="C21:X21" si="7">AVERAGE(C15,C17,C19)</f>
        <v>93.573333333333338</v>
      </c>
      <c r="D21" s="32">
        <f t="shared" si="7"/>
        <v>95.17</v>
      </c>
      <c r="E21" s="32">
        <f t="shared" si="7"/>
        <v>85.21</v>
      </c>
      <c r="F21" s="32">
        <f t="shared" si="7"/>
        <v>75.946666666666658</v>
      </c>
      <c r="G21" s="32">
        <f t="shared" si="7"/>
        <v>72.943333333333342</v>
      </c>
      <c r="H21" s="32">
        <f t="shared" si="7"/>
        <v>69.913333333333341</v>
      </c>
      <c r="I21" s="32">
        <f t="shared" si="7"/>
        <v>71.283333333333331</v>
      </c>
      <c r="J21" s="32">
        <f t="shared" si="7"/>
        <v>72.089999999999989</v>
      </c>
      <c r="K21" s="32">
        <f t="shared" si="7"/>
        <v>74.77</v>
      </c>
      <c r="L21" s="32">
        <f t="shared" si="7"/>
        <v>76.533333333333346</v>
      </c>
      <c r="M21" s="32">
        <f t="shared" si="7"/>
        <v>77.813333333333333</v>
      </c>
      <c r="N21" s="32">
        <f t="shared" si="7"/>
        <v>81.506666666666675</v>
      </c>
      <c r="O21" s="32">
        <f t="shared" si="7"/>
        <v>80.233333333333334</v>
      </c>
      <c r="P21" s="32">
        <f t="shared" si="7"/>
        <v>82.240000000000009</v>
      </c>
      <c r="Q21" s="32">
        <f>AVERAGE(Q15,Q17)</f>
        <v>83.034999999999997</v>
      </c>
      <c r="R21" s="32">
        <f>AVERAGE(R15,R17)</f>
        <v>84.615000000000009</v>
      </c>
      <c r="S21" s="32">
        <f t="shared" si="7"/>
        <v>83.68</v>
      </c>
      <c r="T21" s="32">
        <f t="shared" si="7"/>
        <v>80.86</v>
      </c>
      <c r="U21" s="32">
        <f>AVERAGE(U15,U17)</f>
        <v>84.7</v>
      </c>
      <c r="V21" s="32">
        <f>AVERAGE(V15,V17)</f>
        <v>81.92</v>
      </c>
      <c r="W21" s="32">
        <f t="shared" si="7"/>
        <v>84.346666666666678</v>
      </c>
      <c r="X21" s="32">
        <f t="shared" si="7"/>
        <v>83.293333333333337</v>
      </c>
      <c r="Y21" s="32">
        <f>AVERAGE(Y15,Y17,Y19)</f>
        <v>82.806666666666672</v>
      </c>
      <c r="Z21" s="32">
        <f>AVERAGE(Z15,Z17,Z19)</f>
        <v>80.986666666666665</v>
      </c>
      <c r="AA21" s="32"/>
      <c r="AB21" s="32"/>
      <c r="AC21" s="152">
        <f>AVERAGE(AC15,AC17,AC19)</f>
        <v>80.51977777777779</v>
      </c>
    </row>
    <row r="22" spans="1:29">
      <c r="A22" s="149" t="s">
        <v>18</v>
      </c>
      <c r="B22" s="31" t="s">
        <v>20</v>
      </c>
      <c r="C22" s="82">
        <f t="shared" ref="C22:X22" si="8">STDEV(C14,C16,C18)/SQRT(COUNT(C14,C16,C18))</f>
        <v>0.78190650194110634</v>
      </c>
      <c r="D22" s="82">
        <f t="shared" si="8"/>
        <v>0.15344199048645232</v>
      </c>
      <c r="E22" s="82">
        <f t="shared" si="8"/>
        <v>0.8693292433441614</v>
      </c>
      <c r="F22" s="82">
        <f t="shared" si="8"/>
        <v>1.6294477592116905</v>
      </c>
      <c r="G22" s="82">
        <f t="shared" si="8"/>
        <v>0.97956339480629917</v>
      </c>
      <c r="H22" s="82">
        <f t="shared" si="8"/>
        <v>0.61009106788340506</v>
      </c>
      <c r="I22" s="82">
        <f t="shared" si="8"/>
        <v>1.9471375001381994</v>
      </c>
      <c r="J22" s="82">
        <f t="shared" si="8"/>
        <v>0.97878042027367451</v>
      </c>
      <c r="K22" s="82">
        <f t="shared" si="8"/>
        <v>0.54500764520631684</v>
      </c>
      <c r="L22" s="82">
        <f t="shared" si="8"/>
        <v>0.6438426308760008</v>
      </c>
      <c r="M22" s="82">
        <f t="shared" si="8"/>
        <v>0.81430952346143959</v>
      </c>
      <c r="N22" s="82">
        <f t="shared" si="8"/>
        <v>1.1760007558576566</v>
      </c>
      <c r="O22" s="82">
        <f t="shared" si="8"/>
        <v>0.93231492056660281</v>
      </c>
      <c r="P22" s="82">
        <f t="shared" si="8"/>
        <v>0.9156600533676954</v>
      </c>
      <c r="Q22" s="82">
        <f>STDEV(Q16,Q18)/SQRT(COUNT(Q16,Q18))</f>
        <v>0.57000000000000017</v>
      </c>
      <c r="R22" s="82">
        <f>STDEV(R16,R18)/SQRT(COUNT(R16,R18))</f>
        <v>0.99499999999999733</v>
      </c>
      <c r="S22" s="82">
        <f t="shared" si="8"/>
        <v>0.65243986525792397</v>
      </c>
      <c r="T22" s="82">
        <f t="shared" si="8"/>
        <v>1.2727965709849713</v>
      </c>
      <c r="U22" s="82">
        <f>STDEV(U14,U16,U18)/SQRT(COUNT(U14,U16,U18))</f>
        <v>1.1977896309452678</v>
      </c>
      <c r="V22" s="82">
        <f>STDEV(V14,V16,V18)/SQRT(COUNT(V14,V16,V18))</f>
        <v>1.0923369443537063</v>
      </c>
      <c r="W22" s="82">
        <f t="shared" si="8"/>
        <v>1.6339760640161727</v>
      </c>
      <c r="X22" s="82">
        <f t="shared" si="8"/>
        <v>1.1511009223058286</v>
      </c>
      <c r="Y22" s="82">
        <f>STDEV(Y14,Y16)/SQRT(COUNT(Y14,Y16))</f>
        <v>0.66499999999999915</v>
      </c>
      <c r="Z22" s="32" t="s">
        <v>8</v>
      </c>
      <c r="AA22" s="82"/>
      <c r="AB22" s="82"/>
      <c r="AC22" s="152">
        <f>STDEV(AC14,AC16,AC18)/SQRT(COUNT(AC14,AC16,AC18))</f>
        <v>0.46353190612414413</v>
      </c>
    </row>
    <row r="23" spans="1:29" ht="15" thickBot="1">
      <c r="A23" s="150" t="s">
        <v>18</v>
      </c>
      <c r="B23" s="25" t="s">
        <v>21</v>
      </c>
      <c r="C23" s="38">
        <f t="shared" ref="C23:P23" si="9">STDEV(C15,C17,C19)/SQRT(COUNT(C15,C17,C19))</f>
        <v>0.64602201544873605</v>
      </c>
      <c r="D23" s="38">
        <f t="shared" si="9"/>
        <v>0.12662279942148355</v>
      </c>
      <c r="E23" s="38">
        <f t="shared" si="9"/>
        <v>1.7664748323520829</v>
      </c>
      <c r="F23" s="38">
        <f t="shared" si="9"/>
        <v>2.6016298310439514</v>
      </c>
      <c r="G23" s="38">
        <f t="shared" si="9"/>
        <v>1.9320656763624207</v>
      </c>
      <c r="H23" s="38">
        <f t="shared" si="9"/>
        <v>2.0116853078396169</v>
      </c>
      <c r="I23" s="38">
        <f t="shared" si="9"/>
        <v>1.1299901671155284</v>
      </c>
      <c r="J23" s="38">
        <f t="shared" si="9"/>
        <v>1.5785225159412026</v>
      </c>
      <c r="K23" s="38">
        <f t="shared" si="9"/>
        <v>1.4318286675902709</v>
      </c>
      <c r="L23" s="38">
        <f t="shared" si="9"/>
        <v>1.0738921940513624</v>
      </c>
      <c r="M23" s="38">
        <f t="shared" si="9"/>
        <v>1.9456818285058275</v>
      </c>
      <c r="N23" s="38">
        <f t="shared" si="9"/>
        <v>2.353014614867019</v>
      </c>
      <c r="O23" s="38">
        <f t="shared" si="9"/>
        <v>2.0067746371838697</v>
      </c>
      <c r="P23" s="38">
        <f t="shared" si="9"/>
        <v>0.85471242727208385</v>
      </c>
      <c r="Q23" s="38">
        <f>STDEV(Q15,Q17)/SQRT(COUNT(Q15,Q17))</f>
        <v>8.5000000000000839E-2</v>
      </c>
      <c r="R23" s="38">
        <f>STDEV(R15,R17)/SQRT(COUNT(R15,R17))</f>
        <v>0.38499999999999801</v>
      </c>
      <c r="S23" s="38">
        <f t="shared" ref="S23:X23" si="10">STDEV(S15,S17,S19)/SQRT(COUNT(S15,S17,S19))</f>
        <v>0.55072679252057488</v>
      </c>
      <c r="T23" s="38">
        <f t="shared" si="10"/>
        <v>0.30892285984260415</v>
      </c>
      <c r="U23" s="38">
        <f>STDEV(U15,U17)/SQRT(COUNT(U15,U17))</f>
        <v>7.9999999999998295E-2</v>
      </c>
      <c r="V23" s="38">
        <f>STDEV(V15,V17)/SQRT(COUNT(V15,V17))</f>
        <v>0.26000000000000512</v>
      </c>
      <c r="W23" s="38">
        <f t="shared" si="10"/>
        <v>0.42040985293454458</v>
      </c>
      <c r="X23" s="38">
        <f t="shared" si="10"/>
        <v>0.47750509014157294</v>
      </c>
      <c r="Y23" s="38">
        <f>STDEV(Y15,Y17,Y19)/SQRT(COUNT(Y15,Y17,Y19))</f>
        <v>0.69273211112072275</v>
      </c>
      <c r="Z23" s="158">
        <f>STDEV(Z15,Z17,Z19)/SQRT(COUNT(Z15,Z17,Z19))</f>
        <v>0.75091795675545103</v>
      </c>
      <c r="AA23" s="38"/>
      <c r="AB23" s="38"/>
      <c r="AC23" s="153">
        <f>STDEV(AC15,AC17,AC19)/SQRT(COUNT(AC15,AC17,AC19))</f>
        <v>1.1157348789995067</v>
      </c>
    </row>
    <row r="25" spans="1:29" s="27" customFormat="1"/>
    <row r="26" spans="1:29" s="27" customFormat="1"/>
    <row r="27" spans="1:29" s="27" customFormat="1"/>
    <row r="28" spans="1:29" s="27" customFormat="1"/>
    <row r="29" spans="1:29" s="27" customFormat="1"/>
    <row r="30" spans="1:29" s="27" customFormat="1"/>
    <row r="31" spans="1:29" s="27" customFormat="1"/>
    <row r="32" spans="1:29" s="27" customFormat="1"/>
    <row r="33" spans="3:8" s="27" customFormat="1"/>
    <row r="34" spans="3:8" s="27" customFormat="1"/>
    <row r="35" spans="3:8" s="27" customFormat="1"/>
    <row r="36" spans="3:8">
      <c r="C36" s="27"/>
      <c r="D36" s="27"/>
      <c r="E36" s="27"/>
      <c r="F36" s="27"/>
      <c r="G36" s="27"/>
      <c r="H36" s="27"/>
    </row>
  </sheetData>
  <pageMargins left="0.7" right="0.7" top="0.75" bottom="0.75" header="0.3" footer="0.3"/>
  <pageSetup orientation="portrait"/>
  <ignoredErrors>
    <ignoredError sqref="AC18 AC6" formulaRang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2"/>
  <sheetViews>
    <sheetView workbookViewId="0">
      <selection activeCell="C9" sqref="C9:AC10"/>
    </sheetView>
  </sheetViews>
  <sheetFormatPr baseColWidth="10" defaultColWidth="8.83203125" defaultRowHeight="14" x14ac:dyDescent="0"/>
  <cols>
    <col min="2" max="2" width="22.1640625" customWidth="1"/>
    <col min="3" max="3" width="11" customWidth="1"/>
    <col min="4" max="5" width="10" customWidth="1"/>
    <col min="7" max="7" width="10.1640625" customWidth="1"/>
    <col min="8" max="8" width="9.83203125" customWidth="1"/>
    <col min="9" max="9" width="10" customWidth="1"/>
    <col min="10" max="10" width="10.1640625" customWidth="1"/>
    <col min="12" max="13" width="9.5" customWidth="1"/>
    <col min="14" max="14" width="10.33203125" customWidth="1"/>
    <col min="16" max="17" width="9.6640625" customWidth="1"/>
    <col min="18" max="18" width="10" customWidth="1"/>
    <col min="21" max="21" width="9.6640625" bestFit="1" customWidth="1"/>
    <col min="22" max="22" width="9.5" customWidth="1"/>
    <col min="23" max="23" width="9.6640625" customWidth="1"/>
    <col min="25" max="25" width="10" customWidth="1"/>
    <col min="26" max="30" width="9.6640625" customWidth="1"/>
  </cols>
  <sheetData>
    <row r="2" spans="1:31" ht="15" thickBot="1">
      <c r="C2" s="44">
        <v>41680</v>
      </c>
      <c r="D2" s="44">
        <v>41688</v>
      </c>
      <c r="E2" s="44">
        <v>41694</v>
      </c>
      <c r="F2" s="44">
        <v>41702</v>
      </c>
      <c r="G2" s="44">
        <v>41709</v>
      </c>
      <c r="H2" s="44">
        <v>41715</v>
      </c>
      <c r="I2" s="44">
        <v>41722</v>
      </c>
      <c r="J2" s="44">
        <v>41729</v>
      </c>
      <c r="K2" s="44">
        <v>41737</v>
      </c>
      <c r="L2" s="44">
        <v>41743</v>
      </c>
      <c r="M2" s="44">
        <v>41751</v>
      </c>
      <c r="N2" s="44">
        <v>41757</v>
      </c>
      <c r="O2" s="44">
        <v>41764</v>
      </c>
      <c r="P2" s="44">
        <v>41771</v>
      </c>
      <c r="Q2" s="44">
        <v>41778</v>
      </c>
      <c r="R2" s="44">
        <v>41787</v>
      </c>
      <c r="S2" s="44">
        <v>41792</v>
      </c>
      <c r="T2" s="44">
        <v>41799</v>
      </c>
      <c r="U2" s="44">
        <v>41808</v>
      </c>
      <c r="V2" s="44">
        <v>41813</v>
      </c>
      <c r="W2" s="44">
        <v>41820</v>
      </c>
      <c r="X2" s="44">
        <v>41827</v>
      </c>
      <c r="Y2" s="44">
        <v>41834</v>
      </c>
      <c r="Z2" s="44">
        <v>41841</v>
      </c>
      <c r="AA2" s="44">
        <v>41848</v>
      </c>
      <c r="AB2" s="44">
        <v>41857</v>
      </c>
      <c r="AC2" s="44">
        <v>41862</v>
      </c>
      <c r="AD2" s="44"/>
      <c r="AE2" s="15" t="s">
        <v>25</v>
      </c>
    </row>
    <row r="3" spans="1:31">
      <c r="A3" s="43" t="s">
        <v>0</v>
      </c>
      <c r="B3" s="43" t="s">
        <v>19</v>
      </c>
      <c r="C3" s="27">
        <v>4.2889999999999997</v>
      </c>
      <c r="D3" s="27">
        <v>1.173</v>
      </c>
      <c r="E3" s="27">
        <v>1.0640000000000001</v>
      </c>
      <c r="F3" s="27">
        <v>2.2989999999999999</v>
      </c>
      <c r="G3" s="27">
        <v>1.893</v>
      </c>
      <c r="H3" s="27">
        <v>1.3520000000000001</v>
      </c>
      <c r="I3" s="27">
        <v>1.5089999999999999</v>
      </c>
      <c r="J3" s="27">
        <v>1.1719999999999999</v>
      </c>
      <c r="K3" s="27">
        <v>1.9239999999999999</v>
      </c>
      <c r="L3" s="27">
        <v>1.9370000000000001</v>
      </c>
      <c r="M3" s="27">
        <v>1.4743333333333333</v>
      </c>
      <c r="N3" s="27">
        <v>1.4319999999999999</v>
      </c>
      <c r="O3" s="27">
        <v>1.5580000000000001</v>
      </c>
      <c r="P3" s="27">
        <v>1.07</v>
      </c>
      <c r="Q3" s="27">
        <v>1.238</v>
      </c>
      <c r="R3" s="74">
        <v>3.5880000000000001</v>
      </c>
      <c r="S3" s="74">
        <v>1.145</v>
      </c>
      <c r="T3" s="81">
        <v>2.4340000000000002</v>
      </c>
      <c r="U3" s="81">
        <v>1.8006666666666666</v>
      </c>
      <c r="V3" s="81">
        <v>2.3980000000000001</v>
      </c>
      <c r="W3" s="81">
        <v>2.0070000000000001</v>
      </c>
      <c r="X3" s="81">
        <v>1.8160000000000001</v>
      </c>
      <c r="Y3" s="81">
        <v>1.6379999999999999</v>
      </c>
      <c r="Z3" s="81">
        <v>2.1429999999999998</v>
      </c>
      <c r="AA3" s="81">
        <v>0.68899999999999995</v>
      </c>
      <c r="AB3" s="81">
        <v>1.2143333333333333</v>
      </c>
      <c r="AC3" s="74">
        <v>1.008</v>
      </c>
      <c r="AD3" s="81"/>
      <c r="AE3" s="13">
        <f>AVERAGE(C3:Q3,T3:AB3)</f>
        <v>1.7301805555555558</v>
      </c>
    </row>
    <row r="4" spans="1:31">
      <c r="A4" s="43" t="s">
        <v>2</v>
      </c>
      <c r="B4" s="43" t="s">
        <v>19</v>
      </c>
      <c r="C4" s="27">
        <v>1.766</v>
      </c>
      <c r="D4" s="27">
        <v>1.262</v>
      </c>
      <c r="E4" s="27">
        <v>0.82399999999999995</v>
      </c>
      <c r="F4" s="27">
        <v>6.226</v>
      </c>
      <c r="G4" s="27">
        <v>1.6659999999999999</v>
      </c>
      <c r="H4" s="27">
        <v>2.0139999999999998</v>
      </c>
      <c r="I4" s="27">
        <v>1.298</v>
      </c>
      <c r="J4" s="27">
        <v>4.42</v>
      </c>
      <c r="K4" s="27">
        <v>2.823</v>
      </c>
      <c r="L4" s="27">
        <v>1.498</v>
      </c>
      <c r="M4" s="27">
        <v>1.6980000000000002</v>
      </c>
      <c r="N4" s="27">
        <v>1.5880000000000001</v>
      </c>
      <c r="O4" s="27">
        <v>0.77900000000000003</v>
      </c>
      <c r="P4" s="27">
        <v>1.5680000000000001</v>
      </c>
      <c r="Q4" s="27">
        <v>1.135</v>
      </c>
      <c r="R4" s="27">
        <v>1.143</v>
      </c>
      <c r="S4" s="27">
        <v>0.56999999999999995</v>
      </c>
      <c r="T4" s="27">
        <v>0.52900000000000003</v>
      </c>
      <c r="U4" s="27">
        <v>3.2186666666666661</v>
      </c>
      <c r="V4" s="27">
        <v>0.99399999999999999</v>
      </c>
      <c r="W4" s="27">
        <v>0.71199999999999997</v>
      </c>
      <c r="X4" s="27">
        <v>1.655</v>
      </c>
      <c r="Y4" s="27">
        <v>0.91800000000000004</v>
      </c>
      <c r="Z4" s="27">
        <v>0.72799999999999998</v>
      </c>
      <c r="AA4" s="27">
        <v>0.24099999999999999</v>
      </c>
      <c r="AB4" s="27">
        <v>1.1426666666666667</v>
      </c>
      <c r="AC4" s="27">
        <v>0.54900000000000004</v>
      </c>
      <c r="AD4" s="27"/>
      <c r="AE4" s="13">
        <f>AVERAGE(C4:AC4)</f>
        <v>1.5913086419753089</v>
      </c>
    </row>
    <row r="5" spans="1:31">
      <c r="A5" s="43" t="s">
        <v>3</v>
      </c>
      <c r="B5" s="43" t="s">
        <v>19</v>
      </c>
      <c r="C5" s="27">
        <v>1.881</v>
      </c>
      <c r="D5" s="27">
        <v>2.5009999999999999</v>
      </c>
      <c r="E5" s="27">
        <v>1.9059999999999999</v>
      </c>
      <c r="F5" s="27">
        <v>3.081</v>
      </c>
      <c r="G5" s="27">
        <v>2.048</v>
      </c>
      <c r="H5" s="27">
        <v>1.633</v>
      </c>
      <c r="I5" s="27">
        <v>0.84199999999999997</v>
      </c>
      <c r="J5" s="27">
        <v>1.9039999999999999</v>
      </c>
      <c r="K5" s="27">
        <v>2.206</v>
      </c>
      <c r="L5" s="27">
        <v>1.3029999999999999</v>
      </c>
      <c r="M5" s="27">
        <v>1.4886666666666668</v>
      </c>
      <c r="N5" s="27">
        <v>0.86599999999999999</v>
      </c>
      <c r="O5" s="27">
        <v>1.3280000000000001</v>
      </c>
      <c r="P5" s="27">
        <v>1.089</v>
      </c>
      <c r="Q5" s="27">
        <v>1.31</v>
      </c>
      <c r="R5" s="27">
        <v>2.2850000000000001</v>
      </c>
      <c r="S5" s="27">
        <v>1.2210000000000001</v>
      </c>
      <c r="T5" s="27">
        <v>0.97399999999999998</v>
      </c>
      <c r="U5" s="27">
        <v>1.5439999999999998</v>
      </c>
      <c r="V5" s="27">
        <v>1.2430000000000001</v>
      </c>
      <c r="W5" s="27">
        <v>2.8370000000000002</v>
      </c>
      <c r="X5" s="27">
        <v>1.909</v>
      </c>
      <c r="Y5" s="27">
        <v>1.524</v>
      </c>
      <c r="Z5" s="27">
        <v>1.946</v>
      </c>
      <c r="AA5" s="27">
        <v>2.589</v>
      </c>
      <c r="AB5" s="27">
        <v>1.9339999999999999</v>
      </c>
      <c r="AC5" s="27">
        <v>1.325</v>
      </c>
      <c r="AD5" s="27"/>
      <c r="AE5" s="13">
        <f>AVERAGE(C5:AC5)</f>
        <v>1.730283950617284</v>
      </c>
    </row>
    <row r="6" spans="1:31">
      <c r="A6" s="43" t="s">
        <v>4</v>
      </c>
      <c r="B6" s="43" t="s">
        <v>19</v>
      </c>
      <c r="C6" s="27">
        <v>0.68200000000000005</v>
      </c>
      <c r="D6" s="27">
        <v>0.51700000000000002</v>
      </c>
      <c r="E6" s="27">
        <v>0.72299999999999998</v>
      </c>
      <c r="F6" s="27">
        <v>1.5629999999999999</v>
      </c>
      <c r="G6" s="27">
        <v>0.64500000000000002</v>
      </c>
      <c r="H6" s="27">
        <v>0.76</v>
      </c>
      <c r="I6" s="27">
        <v>0.85099999999999998</v>
      </c>
      <c r="J6" s="27">
        <v>1.1120000000000001</v>
      </c>
      <c r="K6" s="27">
        <v>1.5860000000000001</v>
      </c>
      <c r="L6" s="27">
        <v>0.97299999999999998</v>
      </c>
      <c r="M6" s="27">
        <v>1.0879999999999999</v>
      </c>
      <c r="N6" s="27">
        <v>0.68</v>
      </c>
      <c r="O6" s="27">
        <v>0.79800000000000004</v>
      </c>
      <c r="P6" s="27">
        <v>1.22</v>
      </c>
      <c r="Q6" s="27">
        <v>1.2509999999999999</v>
      </c>
      <c r="R6" s="27">
        <v>1.1080000000000001</v>
      </c>
      <c r="S6" s="27">
        <v>0.58499999999999996</v>
      </c>
      <c r="T6" s="27">
        <v>0.72699999999999998</v>
      </c>
      <c r="U6" s="27">
        <v>0.93933333333333335</v>
      </c>
      <c r="V6" s="27">
        <v>1.5369999999999999</v>
      </c>
      <c r="W6" s="27">
        <v>1.0029999999999999</v>
      </c>
      <c r="X6" s="27">
        <v>1.113</v>
      </c>
      <c r="Y6" s="27">
        <v>0.996</v>
      </c>
      <c r="Z6" s="27">
        <v>1.03</v>
      </c>
      <c r="AA6" s="27">
        <v>2.4590000000000001</v>
      </c>
      <c r="AB6" s="27">
        <v>1.0389999999999999</v>
      </c>
      <c r="AC6" s="27">
        <v>0.80400000000000005</v>
      </c>
      <c r="AD6" s="27"/>
      <c r="AE6" s="13">
        <f>AVERAGE(C6:AC6)</f>
        <v>1.0292345679012345</v>
      </c>
    </row>
    <row r="7" spans="1:31">
      <c r="A7" s="43" t="s">
        <v>5</v>
      </c>
      <c r="B7" s="43" t="s">
        <v>19</v>
      </c>
      <c r="C7" s="27">
        <v>0.114</v>
      </c>
      <c r="D7" s="27">
        <v>0.34100000000000003</v>
      </c>
      <c r="E7" s="27">
        <v>1.5429999999999999</v>
      </c>
      <c r="F7" s="27">
        <v>5.4420000000000002</v>
      </c>
      <c r="G7" s="27">
        <v>1.345</v>
      </c>
      <c r="H7" s="27">
        <v>2.085</v>
      </c>
      <c r="I7" s="27">
        <v>2.298</v>
      </c>
      <c r="J7" s="27">
        <v>2.3479999999999999</v>
      </c>
      <c r="K7" s="27">
        <v>2.1920000000000002</v>
      </c>
      <c r="L7" s="27">
        <v>2.0430000000000001</v>
      </c>
      <c r="M7" s="27">
        <v>1.3396666666666668</v>
      </c>
      <c r="N7" s="27">
        <v>1.228</v>
      </c>
      <c r="O7" s="27">
        <v>1.3720000000000001</v>
      </c>
      <c r="P7" s="27">
        <v>1.341</v>
      </c>
      <c r="Q7" s="27">
        <v>2.8140000000000001</v>
      </c>
      <c r="R7" s="27">
        <v>1.33</v>
      </c>
      <c r="S7" s="27">
        <v>0.91100000000000003</v>
      </c>
      <c r="T7" s="27">
        <v>0.35099999999999998</v>
      </c>
      <c r="U7" s="27">
        <v>0.67366666666666664</v>
      </c>
      <c r="V7" s="27">
        <v>0.89</v>
      </c>
      <c r="W7" s="27">
        <v>0.84</v>
      </c>
      <c r="X7" s="27">
        <v>1.0189999999999999</v>
      </c>
      <c r="Y7" s="27">
        <v>1.2969999999999999</v>
      </c>
      <c r="Z7" s="27">
        <v>1.502</v>
      </c>
      <c r="AA7" s="74">
        <v>0.57499999999999996</v>
      </c>
      <c r="AB7" s="74">
        <v>1.0676666666666665</v>
      </c>
      <c r="AC7" s="74">
        <v>1.022</v>
      </c>
      <c r="AD7" s="81"/>
      <c r="AE7" s="90">
        <f>AVERAGE(C7:Z7)</f>
        <v>1.5274722222222223</v>
      </c>
    </row>
    <row r="8" spans="1:31">
      <c r="A8" s="43" t="s">
        <v>6</v>
      </c>
      <c r="B8" s="43" t="s">
        <v>19</v>
      </c>
      <c r="C8" s="27">
        <v>0</v>
      </c>
      <c r="D8" s="27">
        <v>0.374</v>
      </c>
      <c r="E8" s="27">
        <v>1.883</v>
      </c>
      <c r="F8" s="27">
        <v>2.06</v>
      </c>
      <c r="G8" s="27">
        <v>1.96</v>
      </c>
      <c r="H8" s="27">
        <v>1.35</v>
      </c>
      <c r="I8" s="27">
        <v>3.1070000000000002</v>
      </c>
      <c r="J8" s="27">
        <v>3.0710000000000002</v>
      </c>
      <c r="K8" s="27">
        <v>2.2069999999999999</v>
      </c>
      <c r="L8" s="27">
        <v>1.2470000000000001</v>
      </c>
      <c r="M8" s="27">
        <v>1.7873333333333334</v>
      </c>
      <c r="N8" s="27">
        <v>0.94599999999999995</v>
      </c>
      <c r="O8" s="27">
        <v>0.82299999999999995</v>
      </c>
      <c r="P8" s="27">
        <v>0.871</v>
      </c>
      <c r="Q8" s="27">
        <v>1.256</v>
      </c>
      <c r="R8" s="74">
        <v>0.90700000000000003</v>
      </c>
      <c r="S8" s="74">
        <v>0.627</v>
      </c>
      <c r="T8" s="81">
        <v>1.032</v>
      </c>
      <c r="U8" s="81">
        <v>0.21299999999999999</v>
      </c>
      <c r="V8" s="81">
        <v>0.79700000000000004</v>
      </c>
      <c r="W8" s="74">
        <v>0.52300000000000002</v>
      </c>
      <c r="X8" s="74">
        <v>1.0589999999999999</v>
      </c>
      <c r="Y8" s="81">
        <v>1.57</v>
      </c>
      <c r="Z8" s="81">
        <v>1.0740000000000001</v>
      </c>
      <c r="AA8" s="27">
        <v>0.61899999999999999</v>
      </c>
      <c r="AB8" s="27">
        <v>1.1830000000000001</v>
      </c>
      <c r="AC8" s="27">
        <v>0.77100000000000002</v>
      </c>
      <c r="AD8" s="27"/>
      <c r="AE8" s="13">
        <f>AVERAGE(C8:P8,Q8,T8:V8,Y8:AC8)</f>
        <v>1.3131014492753625</v>
      </c>
    </row>
    <row r="9" spans="1:31">
      <c r="A9" s="20" t="s">
        <v>24</v>
      </c>
      <c r="B9" s="20" t="s">
        <v>20</v>
      </c>
      <c r="C9" s="20">
        <f t="shared" ref="C9:Z9" si="0">AVERAGE(C3,C5,C7)</f>
        <v>2.0946666666666665</v>
      </c>
      <c r="D9" s="20">
        <f t="shared" si="0"/>
        <v>1.3383333333333332</v>
      </c>
      <c r="E9" s="20">
        <f t="shared" si="0"/>
        <v>1.5043333333333333</v>
      </c>
      <c r="F9" s="20">
        <f t="shared" si="0"/>
        <v>3.6073333333333331</v>
      </c>
      <c r="G9" s="20">
        <f t="shared" si="0"/>
        <v>1.7619999999999998</v>
      </c>
      <c r="H9" s="20">
        <f t="shared" si="0"/>
        <v>1.6900000000000002</v>
      </c>
      <c r="I9" s="20">
        <f t="shared" si="0"/>
        <v>1.5496666666666667</v>
      </c>
      <c r="J9" s="20">
        <f t="shared" si="0"/>
        <v>1.8079999999999998</v>
      </c>
      <c r="K9" s="20">
        <f t="shared" si="0"/>
        <v>2.1073333333333335</v>
      </c>
      <c r="L9" s="20">
        <f t="shared" si="0"/>
        <v>1.7610000000000001</v>
      </c>
      <c r="M9" s="20">
        <f t="shared" si="0"/>
        <v>1.4342222222222223</v>
      </c>
      <c r="N9" s="20">
        <f t="shared" si="0"/>
        <v>1.1753333333333333</v>
      </c>
      <c r="O9" s="20">
        <f t="shared" si="0"/>
        <v>1.4193333333333333</v>
      </c>
      <c r="P9" s="20">
        <f t="shared" si="0"/>
        <v>1.1666666666666667</v>
      </c>
      <c r="Q9" s="20">
        <f t="shared" si="0"/>
        <v>1.7873333333333334</v>
      </c>
      <c r="R9" s="20">
        <f>AVERAGE(R5,R7)</f>
        <v>1.8075000000000001</v>
      </c>
      <c r="S9" s="20">
        <f>AVERAGE(S5,S7)</f>
        <v>1.0660000000000001</v>
      </c>
      <c r="T9" s="20">
        <f t="shared" si="0"/>
        <v>1.2530000000000001</v>
      </c>
      <c r="U9" s="20">
        <f t="shared" si="0"/>
        <v>1.3394444444444442</v>
      </c>
      <c r="V9" s="20">
        <f t="shared" si="0"/>
        <v>1.5103333333333333</v>
      </c>
      <c r="W9" s="20">
        <f>AVERAGE(W3,W5,W7)</f>
        <v>1.8946666666666667</v>
      </c>
      <c r="X9" s="20">
        <f>AVERAGE(X3,X5,X7)</f>
        <v>1.5813333333333333</v>
      </c>
      <c r="Y9" s="20">
        <f t="shared" si="0"/>
        <v>1.4863333333333333</v>
      </c>
      <c r="Z9" s="20">
        <f t="shared" si="0"/>
        <v>1.8636666666666664</v>
      </c>
      <c r="AA9" s="20">
        <f>AVERAGE(AA3,AA5)</f>
        <v>1.639</v>
      </c>
      <c r="AB9" s="20">
        <f>AVERAGE(AB3,AB5)</f>
        <v>1.5741666666666667</v>
      </c>
      <c r="AC9" s="20">
        <f>AVERAGE(AC5)</f>
        <v>1.325</v>
      </c>
      <c r="AD9" s="20"/>
      <c r="AE9" s="22">
        <f>AVERAGE(AE3,AE5,AE7)</f>
        <v>1.6626455761316874</v>
      </c>
    </row>
    <row r="10" spans="1:31">
      <c r="A10" s="20" t="s">
        <v>24</v>
      </c>
      <c r="B10" s="20" t="s">
        <v>21</v>
      </c>
      <c r="C10" s="20">
        <f t="shared" ref="C10:Z10" si="1">AVERAGE(C4,C6,C8)</f>
        <v>0.81599999999999995</v>
      </c>
      <c r="D10" s="20">
        <f t="shared" si="1"/>
        <v>0.71766666666666667</v>
      </c>
      <c r="E10" s="20">
        <f t="shared" si="1"/>
        <v>1.1433333333333333</v>
      </c>
      <c r="F10" s="20">
        <f t="shared" si="1"/>
        <v>3.2829999999999999</v>
      </c>
      <c r="G10" s="20">
        <f t="shared" si="1"/>
        <v>1.4236666666666666</v>
      </c>
      <c r="H10" s="20">
        <f t="shared" si="1"/>
        <v>1.3746666666666669</v>
      </c>
      <c r="I10" s="20">
        <f t="shared" si="1"/>
        <v>1.752</v>
      </c>
      <c r="J10" s="20">
        <f t="shared" si="1"/>
        <v>2.8676666666666666</v>
      </c>
      <c r="K10" s="20">
        <f t="shared" si="1"/>
        <v>2.2053333333333334</v>
      </c>
      <c r="L10" s="20">
        <f t="shared" si="1"/>
        <v>1.2393333333333334</v>
      </c>
      <c r="M10" s="20">
        <f t="shared" si="1"/>
        <v>1.5244444444444445</v>
      </c>
      <c r="N10" s="20">
        <f t="shared" si="1"/>
        <v>1.0713333333333335</v>
      </c>
      <c r="O10" s="20">
        <f t="shared" si="1"/>
        <v>0.79999999999999993</v>
      </c>
      <c r="P10" s="20">
        <f t="shared" si="1"/>
        <v>1.2196666666666667</v>
      </c>
      <c r="Q10" s="20">
        <f t="shared" si="1"/>
        <v>1.2140000000000002</v>
      </c>
      <c r="R10" s="20">
        <f>AVERAGE(R4,R6)</f>
        <v>1.1255000000000002</v>
      </c>
      <c r="S10" s="20">
        <f>AVERAGE(S4,S6)</f>
        <v>0.5774999999999999</v>
      </c>
      <c r="T10" s="20">
        <f t="shared" si="1"/>
        <v>0.76266666666666671</v>
      </c>
      <c r="U10" s="20">
        <f t="shared" si="1"/>
        <v>1.4569999999999999</v>
      </c>
      <c r="V10" s="20">
        <f t="shared" si="1"/>
        <v>1.1093333333333333</v>
      </c>
      <c r="W10" s="20">
        <f>AVERAGE(W4,W6)</f>
        <v>0.85749999999999993</v>
      </c>
      <c r="X10" s="20">
        <f>AVERAGE(X4,X6)</f>
        <v>1.3839999999999999</v>
      </c>
      <c r="Y10" s="20">
        <f t="shared" si="1"/>
        <v>1.1613333333333333</v>
      </c>
      <c r="Z10" s="20">
        <f t="shared" si="1"/>
        <v>0.94399999999999995</v>
      </c>
      <c r="AA10" s="20">
        <f>AVERAGE(AA4,AA6,AA8)</f>
        <v>1.1063333333333334</v>
      </c>
      <c r="AB10" s="20">
        <f>AVERAGE(AB4,AB6,AB8)</f>
        <v>1.1215555555555554</v>
      </c>
      <c r="AC10" s="20">
        <f>AVERAGE(AC4,AC6,AC8)</f>
        <v>0.70800000000000007</v>
      </c>
      <c r="AD10" s="20"/>
      <c r="AE10" s="22">
        <f>AVERAGE(AE4,AE6,AE8)</f>
        <v>1.3112148863839685</v>
      </c>
    </row>
    <row r="11" spans="1:31">
      <c r="A11" s="20" t="s">
        <v>18</v>
      </c>
      <c r="B11" s="20" t="s">
        <v>20</v>
      </c>
      <c r="C11" s="20">
        <f t="shared" ref="C11:Z11" si="2">STDEV(C3,C5,C7)/SQRT(COUNT(C3,C5,C7))</f>
        <v>1.2099443972532145</v>
      </c>
      <c r="D11" s="20">
        <f t="shared" si="2"/>
        <v>0.62899425893864702</v>
      </c>
      <c r="E11" s="20">
        <f t="shared" si="2"/>
        <v>0.24383213715815019</v>
      </c>
      <c r="F11" s="20">
        <f t="shared" si="2"/>
        <v>0.94470142255517919</v>
      </c>
      <c r="G11" s="20">
        <f t="shared" si="2"/>
        <v>0.21324711799537469</v>
      </c>
      <c r="H11" s="20">
        <f t="shared" si="2"/>
        <v>0.21350956262737558</v>
      </c>
      <c r="I11" s="20">
        <f t="shared" si="2"/>
        <v>0.42080254012752577</v>
      </c>
      <c r="J11" s="20">
        <f t="shared" si="2"/>
        <v>0.34285857142559512</v>
      </c>
      <c r="K11" s="20">
        <f t="shared" si="2"/>
        <v>9.175571432401973E-2</v>
      </c>
      <c r="L11" s="20">
        <f t="shared" si="2"/>
        <v>0.23103535083041582</v>
      </c>
      <c r="M11" s="20">
        <f t="shared" si="2"/>
        <v>4.7458493886503673E-2</v>
      </c>
      <c r="N11" s="20">
        <f t="shared" si="2"/>
        <v>0.16549857334061197</v>
      </c>
      <c r="O11" s="20">
        <f t="shared" si="2"/>
        <v>7.0487193478279753E-2</v>
      </c>
      <c r="P11" s="20">
        <f t="shared" si="2"/>
        <v>8.7339058336526859E-2</v>
      </c>
      <c r="Q11" s="20">
        <f t="shared" si="2"/>
        <v>0.51375394023901277</v>
      </c>
      <c r="R11" s="20">
        <f>STDEV(R5,R7)/SQRT(COUNT(R5,R7))</f>
        <v>0.47749999999999992</v>
      </c>
      <c r="S11" s="20">
        <f>STDEV(S5,S7)/SQRT(COUNT(S5,S7))</f>
        <v>0.15499999999999986</v>
      </c>
      <c r="T11" s="20">
        <f t="shared" si="2"/>
        <v>0.61727978529458838</v>
      </c>
      <c r="U11" s="20">
        <f t="shared" si="2"/>
        <v>0.3410349353959124</v>
      </c>
      <c r="V11" s="20">
        <f t="shared" si="2"/>
        <v>0.45538128102844944</v>
      </c>
      <c r="W11" s="20">
        <f>STDEV(W3,W5,W7)/SQRT(COUNT(W3,W5,W7))</f>
        <v>0.57921393092516149</v>
      </c>
      <c r="X11" s="20">
        <f>STDEV(X3,X5,X7)/SQRT(COUNT(X3,X5,X7))</f>
        <v>0.28244547163026823</v>
      </c>
      <c r="Y11" s="20">
        <f t="shared" si="2"/>
        <v>0.10022363881728591</v>
      </c>
      <c r="Z11" s="20">
        <f t="shared" si="2"/>
        <v>0.18956470604460715</v>
      </c>
      <c r="AA11" s="20">
        <f>STDEV(AA3,AA5)/SQRT(COUNT(AA3,AA5))</f>
        <v>0.94999999999999973</v>
      </c>
      <c r="AB11" s="20">
        <f>STDEV(AB3,AB5)/SQRT(COUNT(AB3,AB5))</f>
        <v>0.35983333333333345</v>
      </c>
      <c r="AC11" s="20" t="s">
        <v>8</v>
      </c>
      <c r="AD11" s="20"/>
      <c r="AE11" s="22">
        <f>STDEV(AE3,AE5,AE7)/SQRT(COUNT(AE3,AE5,AE7))</f>
        <v>6.7586683545367177E-2</v>
      </c>
    </row>
    <row r="12" spans="1:31">
      <c r="A12" s="20" t="s">
        <v>18</v>
      </c>
      <c r="B12" s="20" t="s">
        <v>21</v>
      </c>
      <c r="C12" s="20">
        <f t="shared" ref="C12:Q12" si="3">STDEV(C4,C6,C8)/SQRT(COUNT(C4,C6,C8))</f>
        <v>0.5141841434090838</v>
      </c>
      <c r="D12" s="20">
        <f t="shared" si="3"/>
        <v>0.27527945396955755</v>
      </c>
      <c r="E12" s="20">
        <f t="shared" si="3"/>
        <v>0.37098083208944632</v>
      </c>
      <c r="F12" s="20">
        <f t="shared" si="3"/>
        <v>1.4784777080948268</v>
      </c>
      <c r="G12" s="20">
        <f t="shared" si="3"/>
        <v>0.39847640387411187</v>
      </c>
      <c r="H12" s="20">
        <f t="shared" si="3"/>
        <v>0.3622086568693671</v>
      </c>
      <c r="I12" s="20">
        <f t="shared" si="3"/>
        <v>0.68967891079835131</v>
      </c>
      <c r="J12" s="20">
        <f t="shared" si="3"/>
        <v>0.96033402753648456</v>
      </c>
      <c r="K12" s="20">
        <f t="shared" si="3"/>
        <v>0.35709211385548434</v>
      </c>
      <c r="L12" s="20">
        <f t="shared" si="3"/>
        <v>0.15160291700506454</v>
      </c>
      <c r="M12" s="20">
        <f t="shared" si="3"/>
        <v>0.21974070016417543</v>
      </c>
      <c r="N12" s="20">
        <f t="shared" si="3"/>
        <v>0.26950407129474746</v>
      </c>
      <c r="O12" s="20">
        <f t="shared" si="3"/>
        <v>1.2741009902410906E-2</v>
      </c>
      <c r="P12" s="20">
        <f t="shared" si="3"/>
        <v>0.20120663784058213</v>
      </c>
      <c r="Q12" s="20">
        <f t="shared" si="3"/>
        <v>3.952636251077668E-2</v>
      </c>
      <c r="R12" s="20">
        <f>STDEV(R4,R6)/SQRT(COUNT(R4,R6))</f>
        <v>1.749999999999996E-2</v>
      </c>
      <c r="S12" s="20">
        <f>STDEV(S4,S6)/SQRT(COUNT(S4,S6))</f>
        <v>7.5000000000000058E-3</v>
      </c>
      <c r="T12" s="20">
        <f t="shared" ref="T12:Z12" si="4">STDEV(T4,T6,T8)/SQRT(COUNT(T4,T6,T8))</f>
        <v>0.14629460383456053</v>
      </c>
      <c r="U12" s="20">
        <f t="shared" si="4"/>
        <v>0.90544503074659566</v>
      </c>
      <c r="V12" s="20">
        <f t="shared" si="4"/>
        <v>0.22126630511168618</v>
      </c>
      <c r="W12" s="20">
        <f>STDEV(W4,W6)/SQRT(COUNT(W4,W6))</f>
        <v>0.1454999999999998</v>
      </c>
      <c r="X12" s="20">
        <f>STDEV(X4,X6)/SQRT(COUNT(X4,X6))</f>
        <v>0.27100000000000057</v>
      </c>
      <c r="Y12" s="20">
        <f t="shared" si="4"/>
        <v>0.20557020968786108</v>
      </c>
      <c r="Z12" s="20">
        <f t="shared" si="4"/>
        <v>0.10874434851215685</v>
      </c>
      <c r="AA12" s="20">
        <f>STDEV(AA4,AA6,AA8)/SQRT(COUNT(AA4,AA6,AA8))</f>
        <v>0.68507939523662353</v>
      </c>
      <c r="AB12" s="20">
        <f>STDEV(AB4,AB6,AB8)/SQRT(COUNT(AB4,AB6,AB8))</f>
        <v>4.2888457107786285E-2</v>
      </c>
      <c r="AC12" s="20">
        <f>STDEV(AC4,AC6,AC8)/SQRT(COUNT(AC4,AC6,AC8))</f>
        <v>8.0068720484344061E-2</v>
      </c>
      <c r="AD12" s="20"/>
      <c r="AE12" s="22">
        <f>STDEV(AE4,AE6,AE8)/SQRT(COUNT(AE4,AE6,AE8))</f>
        <v>0.162259550850086</v>
      </c>
    </row>
  </sheetData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23"/>
  <sheetViews>
    <sheetView topLeftCell="BK1" workbookViewId="0">
      <selection activeCell="BV27" sqref="BV27"/>
    </sheetView>
  </sheetViews>
  <sheetFormatPr baseColWidth="10" defaultColWidth="8.83203125" defaultRowHeight="14" x14ac:dyDescent="0"/>
  <cols>
    <col min="1" max="1" width="8.83203125" style="5"/>
    <col min="2" max="2" width="15.83203125" style="5" bestFit="1" customWidth="1"/>
    <col min="3" max="3" width="10.6640625" style="5" bestFit="1" customWidth="1"/>
    <col min="4" max="4" width="9.6640625" style="5" bestFit="1" customWidth="1"/>
    <col min="5" max="8" width="10.6640625" style="5" bestFit="1" customWidth="1"/>
    <col min="9" max="9" width="8.83203125" style="5"/>
    <col min="10" max="11" width="9.6640625" style="5" bestFit="1" customWidth="1"/>
    <col min="12" max="23" width="11.5" style="5" bestFit="1" customWidth="1"/>
    <col min="24" max="25" width="9.6640625" style="5" customWidth="1"/>
    <col min="26" max="26" width="11.5" style="5" bestFit="1" customWidth="1"/>
    <col min="27" max="30" width="9.6640625" style="5" customWidth="1"/>
    <col min="31" max="37" width="11.5" style="5" bestFit="1" customWidth="1"/>
    <col min="38" max="39" width="9.6640625" style="5" customWidth="1"/>
    <col min="40" max="40" width="11.5" style="5" bestFit="1" customWidth="1"/>
    <col min="41" max="41" width="9.6640625" style="5" customWidth="1"/>
    <col min="42" max="45" width="11.5" style="5" bestFit="1" customWidth="1"/>
    <col min="46" max="50" width="9.6640625" style="5" bestFit="1" customWidth="1"/>
    <col min="51" max="54" width="8.83203125" style="5"/>
    <col min="55" max="58" width="9.6640625" style="5" bestFit="1" customWidth="1"/>
    <col min="59" max="59" width="9.6640625" style="5" customWidth="1"/>
    <col min="60" max="60" width="9.6640625" style="5" bestFit="1" customWidth="1"/>
    <col min="61" max="66" width="9.6640625" style="5" customWidth="1"/>
    <col min="67" max="67" width="9.6640625" style="5" bestFit="1" customWidth="1"/>
    <col min="68" max="70" width="9.6640625" style="5" customWidth="1"/>
    <col min="71" max="75" width="9.6640625" style="57" customWidth="1"/>
    <col min="76" max="16384" width="8.83203125" style="5"/>
  </cols>
  <sheetData>
    <row r="1" spans="1:76" s="23" customFormat="1">
      <c r="C1" s="12">
        <v>41603</v>
      </c>
      <c r="D1" s="12">
        <v>41613</v>
      </c>
      <c r="E1" s="12">
        <v>41621</v>
      </c>
      <c r="F1" s="12">
        <v>41627</v>
      </c>
      <c r="G1" s="12">
        <v>41631</v>
      </c>
      <c r="H1" s="12">
        <v>41639</v>
      </c>
      <c r="I1" s="12">
        <v>41646</v>
      </c>
      <c r="J1" s="12">
        <v>41653</v>
      </c>
      <c r="K1" s="12">
        <v>41662</v>
      </c>
      <c r="L1" s="58">
        <v>41670</v>
      </c>
      <c r="M1" s="12">
        <v>41676</v>
      </c>
      <c r="N1" s="12">
        <v>41316</v>
      </c>
      <c r="O1" s="12">
        <v>41688</v>
      </c>
      <c r="P1" s="12">
        <v>41694</v>
      </c>
      <c r="Q1" s="12">
        <v>41697</v>
      </c>
      <c r="R1" s="12">
        <v>41700</v>
      </c>
      <c r="S1" s="12">
        <v>41703</v>
      </c>
      <c r="T1" s="12">
        <v>41708</v>
      </c>
      <c r="U1" s="12">
        <v>41710</v>
      </c>
      <c r="V1" s="12">
        <v>41712</v>
      </c>
      <c r="W1" s="12">
        <v>41715</v>
      </c>
      <c r="X1" s="12">
        <v>41717</v>
      </c>
      <c r="Y1" s="12">
        <v>41719</v>
      </c>
      <c r="Z1" s="12">
        <v>41722</v>
      </c>
      <c r="AA1" s="12">
        <v>41724</v>
      </c>
      <c r="AB1" s="12">
        <v>41729</v>
      </c>
      <c r="AC1" s="12">
        <v>41731</v>
      </c>
      <c r="AD1" s="12">
        <v>41733</v>
      </c>
      <c r="AE1" s="12">
        <v>41736</v>
      </c>
      <c r="AF1" s="12">
        <v>41738</v>
      </c>
      <c r="AG1" s="12">
        <v>41740</v>
      </c>
      <c r="AH1" s="12">
        <v>41743</v>
      </c>
      <c r="AI1" s="12">
        <v>41745</v>
      </c>
      <c r="AJ1" s="12">
        <v>41751</v>
      </c>
      <c r="AK1" s="12">
        <v>41753</v>
      </c>
      <c r="AL1" s="12">
        <v>41757</v>
      </c>
      <c r="AM1" s="12">
        <v>41758</v>
      </c>
      <c r="AN1" s="12">
        <v>41759</v>
      </c>
      <c r="AO1" s="12">
        <v>41764</v>
      </c>
      <c r="AP1" s="12">
        <v>41766</v>
      </c>
      <c r="AQ1" s="12">
        <v>41771</v>
      </c>
      <c r="AR1" s="12">
        <v>41773</v>
      </c>
      <c r="AS1" s="12">
        <v>41778</v>
      </c>
      <c r="AT1" s="12">
        <v>41780</v>
      </c>
      <c r="AU1" s="12">
        <v>41782</v>
      </c>
      <c r="AV1" s="12">
        <v>41421</v>
      </c>
      <c r="AW1" s="12">
        <v>41787</v>
      </c>
      <c r="AX1" s="12">
        <v>41789</v>
      </c>
      <c r="AY1" s="12">
        <v>41792</v>
      </c>
      <c r="AZ1" s="12">
        <v>41794</v>
      </c>
      <c r="BA1" s="12">
        <v>41796</v>
      </c>
      <c r="BB1" s="12">
        <v>41799</v>
      </c>
      <c r="BC1" s="12">
        <v>41801</v>
      </c>
      <c r="BD1" s="12">
        <v>41802</v>
      </c>
      <c r="BE1" s="12">
        <v>41807</v>
      </c>
      <c r="BF1" s="12">
        <v>41809</v>
      </c>
      <c r="BG1" s="12">
        <v>41813</v>
      </c>
      <c r="BH1" s="12">
        <v>41815</v>
      </c>
      <c r="BI1" s="12">
        <v>41820</v>
      </c>
      <c r="BJ1" s="12">
        <v>41822</v>
      </c>
      <c r="BK1" s="12">
        <v>41827</v>
      </c>
      <c r="BL1" s="12">
        <v>41834</v>
      </c>
      <c r="BM1" s="12">
        <v>41836</v>
      </c>
      <c r="BN1" s="12">
        <v>41841</v>
      </c>
      <c r="BO1" s="12">
        <v>41848</v>
      </c>
      <c r="BP1" s="12">
        <v>41862</v>
      </c>
      <c r="BQ1" s="12">
        <v>41871</v>
      </c>
      <c r="BR1" s="12">
        <v>41878</v>
      </c>
      <c r="BS1" s="144">
        <v>41884</v>
      </c>
      <c r="BT1" s="144">
        <v>41891</v>
      </c>
      <c r="BU1" s="144">
        <v>41898</v>
      </c>
      <c r="BV1" s="144">
        <v>41904</v>
      </c>
      <c r="BW1" s="144">
        <v>41911</v>
      </c>
      <c r="BX1" s="23" t="s">
        <v>25</v>
      </c>
    </row>
    <row r="2" spans="1:76">
      <c r="A2" s="14" t="s">
        <v>0</v>
      </c>
      <c r="B2" s="1" t="s">
        <v>1</v>
      </c>
      <c r="C2" s="5">
        <v>265</v>
      </c>
      <c r="D2" s="5">
        <v>220</v>
      </c>
      <c r="E2" s="5">
        <v>218</v>
      </c>
      <c r="F2" s="5">
        <v>262</v>
      </c>
      <c r="G2" s="5">
        <v>271</v>
      </c>
      <c r="H2" s="5">
        <v>248</v>
      </c>
      <c r="I2" s="5">
        <v>215</v>
      </c>
      <c r="J2" s="5">
        <v>228</v>
      </c>
      <c r="K2" s="5">
        <v>256</v>
      </c>
      <c r="L2" s="59">
        <v>273</v>
      </c>
      <c r="M2" s="5">
        <v>237</v>
      </c>
      <c r="N2" s="5">
        <v>255</v>
      </c>
      <c r="O2" s="5">
        <v>185</v>
      </c>
      <c r="P2" s="5">
        <v>132</v>
      </c>
      <c r="Q2" s="5">
        <v>160</v>
      </c>
      <c r="R2" s="5">
        <v>136</v>
      </c>
      <c r="S2" s="5">
        <v>133</v>
      </c>
      <c r="T2" s="5">
        <v>179</v>
      </c>
      <c r="U2" s="5">
        <v>200</v>
      </c>
      <c r="V2" s="5">
        <v>229</v>
      </c>
      <c r="W2" s="5">
        <v>247</v>
      </c>
      <c r="X2" s="5">
        <v>264</v>
      </c>
      <c r="Y2" s="5">
        <v>270</v>
      </c>
      <c r="Z2" s="5">
        <v>250</v>
      </c>
      <c r="AA2" s="5">
        <v>267</v>
      </c>
      <c r="AB2" s="5">
        <v>208</v>
      </c>
      <c r="AC2" s="5">
        <v>276</v>
      </c>
      <c r="AD2" s="5">
        <v>266</v>
      </c>
      <c r="AE2" s="5">
        <v>299</v>
      </c>
      <c r="AF2" s="5">
        <v>288</v>
      </c>
      <c r="AG2" s="5">
        <v>280</v>
      </c>
      <c r="AH2" s="5">
        <v>207</v>
      </c>
      <c r="AI2" s="5">
        <v>266</v>
      </c>
      <c r="AJ2" s="5">
        <v>249</v>
      </c>
      <c r="AK2" s="5">
        <v>206</v>
      </c>
      <c r="AL2" s="5">
        <v>191</v>
      </c>
      <c r="AM2" s="5">
        <v>185</v>
      </c>
      <c r="AN2" s="5">
        <v>189</v>
      </c>
      <c r="AO2" s="5">
        <v>195</v>
      </c>
      <c r="AP2" s="5">
        <v>190</v>
      </c>
      <c r="AQ2" s="5">
        <v>219</v>
      </c>
      <c r="AR2" s="5">
        <v>229</v>
      </c>
      <c r="AS2" s="5">
        <v>201</v>
      </c>
      <c r="AT2" s="5">
        <v>232</v>
      </c>
      <c r="AU2" s="5">
        <v>248</v>
      </c>
      <c r="AV2" s="5">
        <v>210</v>
      </c>
      <c r="AW2" s="5" t="s">
        <v>8</v>
      </c>
      <c r="AX2" s="5">
        <v>204</v>
      </c>
      <c r="AY2" s="5">
        <v>180</v>
      </c>
      <c r="AZ2" s="5">
        <v>217</v>
      </c>
      <c r="BA2" s="5">
        <v>171</v>
      </c>
      <c r="BB2" s="5">
        <v>153</v>
      </c>
      <c r="BC2" s="5">
        <v>137</v>
      </c>
      <c r="BD2" s="5">
        <v>155</v>
      </c>
      <c r="BE2" s="5">
        <v>184</v>
      </c>
      <c r="BF2" s="5">
        <v>200</v>
      </c>
      <c r="BG2" s="5">
        <v>189</v>
      </c>
      <c r="BH2" s="5">
        <v>211</v>
      </c>
      <c r="BI2" s="5">
        <v>188</v>
      </c>
      <c r="BJ2" s="5">
        <v>220</v>
      </c>
      <c r="BK2" s="5">
        <v>206</v>
      </c>
      <c r="BL2" s="5">
        <v>213</v>
      </c>
      <c r="BM2" s="5">
        <v>190</v>
      </c>
      <c r="BN2" s="5">
        <v>184</v>
      </c>
      <c r="BO2" s="5">
        <v>226</v>
      </c>
      <c r="BP2" s="73">
        <v>264</v>
      </c>
      <c r="BQ2" s="73">
        <v>195</v>
      </c>
      <c r="BR2" s="73">
        <v>153</v>
      </c>
      <c r="BS2" s="57">
        <v>190</v>
      </c>
      <c r="BT2" s="57">
        <v>203</v>
      </c>
      <c r="BU2" s="57">
        <v>184</v>
      </c>
      <c r="BV2" s="57">
        <v>176</v>
      </c>
      <c r="BW2" s="57">
        <v>290</v>
      </c>
      <c r="BX2" s="1">
        <f>AVERAGE(M2:BO2)</f>
        <v>211.22222222222223</v>
      </c>
    </row>
    <row r="3" spans="1:76">
      <c r="A3" s="14" t="s">
        <v>2</v>
      </c>
      <c r="B3" s="1" t="s">
        <v>1</v>
      </c>
      <c r="C3" s="5">
        <v>230</v>
      </c>
      <c r="D3" s="5">
        <v>219</v>
      </c>
      <c r="E3" s="5">
        <v>204</v>
      </c>
      <c r="F3" s="5">
        <v>235</v>
      </c>
      <c r="G3" s="5">
        <v>244</v>
      </c>
      <c r="H3" s="5">
        <v>259</v>
      </c>
      <c r="I3" s="5">
        <v>247</v>
      </c>
      <c r="J3" s="5">
        <v>267</v>
      </c>
      <c r="K3" s="5">
        <v>252</v>
      </c>
      <c r="L3" s="59">
        <v>270</v>
      </c>
      <c r="M3" s="5">
        <v>229</v>
      </c>
      <c r="N3" s="5">
        <v>227</v>
      </c>
      <c r="O3" s="5">
        <v>244</v>
      </c>
      <c r="P3" s="5">
        <v>193</v>
      </c>
      <c r="Q3" s="5">
        <v>147</v>
      </c>
      <c r="R3" s="5">
        <v>121</v>
      </c>
      <c r="S3" s="5">
        <v>147</v>
      </c>
      <c r="T3" s="5">
        <v>132</v>
      </c>
      <c r="U3" s="5">
        <v>149</v>
      </c>
      <c r="V3" s="5">
        <v>164</v>
      </c>
      <c r="W3" s="5">
        <v>172</v>
      </c>
      <c r="X3" s="5">
        <v>231</v>
      </c>
      <c r="Y3" s="5">
        <v>231</v>
      </c>
      <c r="Z3" s="5">
        <v>229</v>
      </c>
      <c r="AA3" s="5">
        <v>219</v>
      </c>
      <c r="AB3" s="5">
        <v>222</v>
      </c>
      <c r="AC3" s="5">
        <v>213</v>
      </c>
      <c r="AD3" s="5">
        <v>252</v>
      </c>
      <c r="AE3" s="5">
        <v>262</v>
      </c>
      <c r="AF3" s="5">
        <v>227</v>
      </c>
      <c r="AG3" s="5">
        <v>213</v>
      </c>
      <c r="AH3" s="5">
        <v>198</v>
      </c>
      <c r="AI3" s="5">
        <v>212</v>
      </c>
      <c r="AJ3" s="5">
        <v>207</v>
      </c>
      <c r="AK3" s="5">
        <v>194</v>
      </c>
      <c r="AL3" s="5">
        <v>177</v>
      </c>
      <c r="AM3" s="5">
        <v>167</v>
      </c>
      <c r="AN3" s="5">
        <v>186</v>
      </c>
      <c r="AO3" s="5">
        <v>233</v>
      </c>
      <c r="AP3" s="5">
        <v>207</v>
      </c>
      <c r="AQ3" s="5">
        <v>222</v>
      </c>
      <c r="AR3" s="5">
        <v>221</v>
      </c>
      <c r="AS3" s="5">
        <v>258</v>
      </c>
      <c r="AT3" s="5">
        <v>271</v>
      </c>
      <c r="AU3" s="5">
        <v>233</v>
      </c>
      <c r="AV3" s="5">
        <v>216</v>
      </c>
      <c r="AW3" s="5" t="s">
        <v>8</v>
      </c>
      <c r="AX3" s="5">
        <v>204</v>
      </c>
      <c r="AY3" s="5">
        <v>168</v>
      </c>
      <c r="AZ3" s="5">
        <v>186</v>
      </c>
      <c r="BA3" s="5">
        <v>160</v>
      </c>
      <c r="BB3" s="5">
        <v>151</v>
      </c>
      <c r="BC3" s="5">
        <v>186</v>
      </c>
      <c r="BD3" s="5">
        <v>144</v>
      </c>
      <c r="BE3" s="5">
        <v>173</v>
      </c>
      <c r="BF3" s="5">
        <v>179</v>
      </c>
      <c r="BG3" s="5">
        <v>195</v>
      </c>
      <c r="BH3" s="5">
        <v>198</v>
      </c>
      <c r="BI3" s="5">
        <v>209</v>
      </c>
      <c r="BJ3" s="5">
        <v>233</v>
      </c>
      <c r="BK3" s="5">
        <v>198</v>
      </c>
      <c r="BL3" s="5">
        <v>212</v>
      </c>
      <c r="BM3" s="5">
        <v>211</v>
      </c>
      <c r="BN3" s="5">
        <v>186</v>
      </c>
      <c r="BO3" s="5">
        <v>183</v>
      </c>
      <c r="BP3" s="5">
        <v>211</v>
      </c>
      <c r="BQ3" s="5">
        <v>276</v>
      </c>
      <c r="BR3" s="5">
        <v>225</v>
      </c>
      <c r="BS3" s="57">
        <v>230</v>
      </c>
      <c r="BT3" s="57">
        <v>200</v>
      </c>
      <c r="BU3" s="57">
        <v>155</v>
      </c>
      <c r="BV3" s="57">
        <v>167</v>
      </c>
      <c r="BW3" s="57">
        <v>251</v>
      </c>
      <c r="BX3" s="1">
        <f>AVERAGE(M4:BP4)</f>
        <v>203.4909090909091</v>
      </c>
    </row>
    <row r="4" spans="1:76">
      <c r="A4" s="14" t="s">
        <v>3</v>
      </c>
      <c r="B4" s="1" t="s">
        <v>1</v>
      </c>
      <c r="C4" s="1">
        <v>236</v>
      </c>
      <c r="D4" s="5">
        <v>225</v>
      </c>
      <c r="E4" s="5">
        <v>220</v>
      </c>
      <c r="F4" s="5">
        <v>239</v>
      </c>
      <c r="G4" s="5">
        <v>250</v>
      </c>
      <c r="H4" s="5">
        <v>237</v>
      </c>
      <c r="I4" s="5">
        <v>250</v>
      </c>
      <c r="J4" s="5">
        <v>261</v>
      </c>
      <c r="K4" s="5">
        <v>225</v>
      </c>
      <c r="L4" s="59">
        <v>199</v>
      </c>
      <c r="M4" s="5">
        <v>207</v>
      </c>
      <c r="N4" s="5">
        <v>244</v>
      </c>
      <c r="O4" s="5">
        <v>193</v>
      </c>
      <c r="P4" s="5">
        <v>151</v>
      </c>
      <c r="Q4" s="5">
        <v>158</v>
      </c>
      <c r="R4" s="5">
        <v>140</v>
      </c>
      <c r="S4" s="5">
        <v>138</v>
      </c>
      <c r="T4" s="5">
        <v>198</v>
      </c>
      <c r="U4" s="5">
        <v>200</v>
      </c>
      <c r="V4" s="5">
        <v>225</v>
      </c>
      <c r="W4" s="5">
        <v>229</v>
      </c>
      <c r="X4" s="5">
        <v>240</v>
      </c>
      <c r="Y4" s="5">
        <v>252</v>
      </c>
      <c r="Z4" s="5">
        <v>248</v>
      </c>
      <c r="AA4" s="5">
        <v>251</v>
      </c>
      <c r="AB4" s="5">
        <v>203</v>
      </c>
      <c r="AC4" s="5">
        <v>240</v>
      </c>
      <c r="AD4" s="5">
        <v>256</v>
      </c>
      <c r="AE4" s="5">
        <v>277</v>
      </c>
      <c r="AF4" s="5">
        <v>277</v>
      </c>
      <c r="AG4" s="5">
        <v>260</v>
      </c>
      <c r="AH4" s="5">
        <v>211</v>
      </c>
      <c r="AI4" s="5">
        <v>232</v>
      </c>
      <c r="AJ4" s="5">
        <v>188</v>
      </c>
      <c r="AK4" s="5">
        <v>201</v>
      </c>
      <c r="AL4" s="5">
        <v>171</v>
      </c>
      <c r="AM4" s="5">
        <v>176</v>
      </c>
      <c r="AN4" s="5">
        <v>171</v>
      </c>
      <c r="AO4" s="5">
        <v>171</v>
      </c>
      <c r="AP4" s="5">
        <v>197</v>
      </c>
      <c r="AQ4" s="5">
        <v>198</v>
      </c>
      <c r="AR4" s="5">
        <v>228</v>
      </c>
      <c r="AS4" s="5">
        <v>221</v>
      </c>
      <c r="AT4" s="5">
        <v>245</v>
      </c>
      <c r="AU4" s="5">
        <v>231</v>
      </c>
      <c r="AV4" s="5">
        <v>190</v>
      </c>
      <c r="AW4" s="5" t="s">
        <v>8</v>
      </c>
      <c r="AX4" s="5">
        <v>199</v>
      </c>
      <c r="AY4" s="5">
        <v>193</v>
      </c>
      <c r="AZ4" s="5">
        <v>169</v>
      </c>
      <c r="BA4" s="5">
        <v>163</v>
      </c>
      <c r="BB4" s="5">
        <v>186</v>
      </c>
      <c r="BC4" s="5">
        <v>175</v>
      </c>
      <c r="BD4" s="5">
        <v>153</v>
      </c>
      <c r="BE4" s="5">
        <v>187</v>
      </c>
      <c r="BF4" s="5">
        <v>180</v>
      </c>
      <c r="BG4" s="5">
        <v>187</v>
      </c>
      <c r="BH4" s="5">
        <v>185</v>
      </c>
      <c r="BI4" s="5">
        <v>190</v>
      </c>
      <c r="BJ4" s="5">
        <v>187</v>
      </c>
      <c r="BK4" s="5">
        <v>197</v>
      </c>
      <c r="BL4" s="5">
        <v>210</v>
      </c>
      <c r="BM4" s="5">
        <v>215</v>
      </c>
      <c r="BN4" s="5">
        <v>161</v>
      </c>
      <c r="BO4" s="5">
        <v>218</v>
      </c>
      <c r="BP4" s="5">
        <v>219</v>
      </c>
      <c r="BQ4" s="5">
        <v>262</v>
      </c>
      <c r="BR4" s="5">
        <v>234</v>
      </c>
      <c r="BS4" s="57">
        <v>251</v>
      </c>
      <c r="BT4" s="57">
        <v>255</v>
      </c>
      <c r="BU4" s="57">
        <v>180</v>
      </c>
      <c r="BV4" s="57">
        <v>204</v>
      </c>
      <c r="BW4" s="57">
        <v>236</v>
      </c>
      <c r="BX4" s="1">
        <f t="shared" ref="BX4:BX7" si="0">AVERAGE(L4:BH4)</f>
        <v>204.04166666666666</v>
      </c>
    </row>
    <row r="5" spans="1:76">
      <c r="A5" s="14" t="s">
        <v>4</v>
      </c>
      <c r="B5" s="1" t="s">
        <v>1</v>
      </c>
      <c r="C5" s="5">
        <v>276</v>
      </c>
      <c r="D5" s="5">
        <v>222</v>
      </c>
      <c r="E5" s="5">
        <v>235</v>
      </c>
      <c r="F5" s="5">
        <v>253</v>
      </c>
      <c r="G5" s="5">
        <v>252</v>
      </c>
      <c r="H5" s="5">
        <v>278</v>
      </c>
      <c r="I5" s="5">
        <v>248</v>
      </c>
      <c r="J5" s="5">
        <v>267</v>
      </c>
      <c r="K5" s="5">
        <v>251</v>
      </c>
      <c r="L5" s="59">
        <v>219</v>
      </c>
      <c r="M5" s="5">
        <v>223</v>
      </c>
      <c r="N5" s="5">
        <v>254</v>
      </c>
      <c r="O5" s="5">
        <v>259</v>
      </c>
      <c r="P5" s="5">
        <v>152</v>
      </c>
      <c r="Q5" s="5">
        <v>162</v>
      </c>
      <c r="R5" s="5">
        <v>119</v>
      </c>
      <c r="S5" s="5">
        <v>127</v>
      </c>
      <c r="T5" s="5">
        <v>139</v>
      </c>
      <c r="U5" s="5">
        <v>124</v>
      </c>
      <c r="V5" s="5">
        <v>164</v>
      </c>
      <c r="W5" s="5">
        <v>187</v>
      </c>
      <c r="X5" s="5">
        <v>229</v>
      </c>
      <c r="Y5" s="5">
        <v>250</v>
      </c>
      <c r="Z5" s="5">
        <v>244</v>
      </c>
      <c r="AA5" s="5">
        <v>233</v>
      </c>
      <c r="AB5" s="5">
        <v>200</v>
      </c>
      <c r="AC5" s="5">
        <v>224</v>
      </c>
      <c r="AD5" s="5">
        <v>243</v>
      </c>
      <c r="AE5" s="5">
        <v>246</v>
      </c>
      <c r="AF5" s="5">
        <v>242</v>
      </c>
      <c r="AG5" s="5">
        <v>242</v>
      </c>
      <c r="AH5" s="5">
        <v>191</v>
      </c>
      <c r="AI5" s="5">
        <v>199</v>
      </c>
      <c r="AJ5" s="5">
        <v>216</v>
      </c>
      <c r="AK5" s="5">
        <v>208</v>
      </c>
      <c r="AL5" s="5">
        <v>155</v>
      </c>
      <c r="AM5" s="5">
        <v>173</v>
      </c>
      <c r="AN5" s="5">
        <v>168</v>
      </c>
      <c r="AO5" s="5">
        <v>173</v>
      </c>
      <c r="AP5" s="5">
        <v>197</v>
      </c>
      <c r="AQ5" s="5">
        <v>197</v>
      </c>
      <c r="AR5" s="5">
        <v>256</v>
      </c>
      <c r="AS5" s="5">
        <v>261</v>
      </c>
      <c r="AT5" s="5">
        <v>261</v>
      </c>
      <c r="AU5" s="5">
        <v>295</v>
      </c>
      <c r="AV5" s="5">
        <v>246</v>
      </c>
      <c r="AW5" s="5" t="s">
        <v>8</v>
      </c>
      <c r="AX5" s="5">
        <v>245</v>
      </c>
      <c r="AY5" s="5">
        <v>194</v>
      </c>
      <c r="AZ5" s="5">
        <v>195</v>
      </c>
      <c r="BA5" s="5">
        <v>190</v>
      </c>
      <c r="BB5" s="5">
        <v>207</v>
      </c>
      <c r="BC5" s="5">
        <v>188</v>
      </c>
      <c r="BD5" s="5">
        <v>181</v>
      </c>
      <c r="BE5" s="5">
        <v>192</v>
      </c>
      <c r="BF5" s="5">
        <v>183</v>
      </c>
      <c r="BG5" s="5">
        <v>203</v>
      </c>
      <c r="BH5" s="5">
        <v>208</v>
      </c>
      <c r="BI5" s="5">
        <v>187</v>
      </c>
      <c r="BJ5" s="5">
        <v>203</v>
      </c>
      <c r="BK5" s="5">
        <v>190</v>
      </c>
      <c r="BL5" s="5">
        <v>200</v>
      </c>
      <c r="BM5" s="5">
        <v>193</v>
      </c>
      <c r="BN5" s="5">
        <v>175</v>
      </c>
      <c r="BO5" s="5">
        <v>192</v>
      </c>
      <c r="BP5" s="5">
        <v>183</v>
      </c>
      <c r="BQ5" s="5">
        <v>213</v>
      </c>
      <c r="BR5" s="5">
        <v>201</v>
      </c>
      <c r="BS5" s="57">
        <v>225</v>
      </c>
      <c r="BT5" s="57">
        <v>207</v>
      </c>
      <c r="BU5" s="57">
        <v>189</v>
      </c>
      <c r="BV5" s="57">
        <v>182</v>
      </c>
      <c r="BW5" s="57">
        <v>250</v>
      </c>
      <c r="BX5" s="1">
        <f t="shared" si="0"/>
        <v>205.5</v>
      </c>
    </row>
    <row r="6" spans="1:76">
      <c r="A6" s="14" t="s">
        <v>5</v>
      </c>
      <c r="B6" s="1" t="s">
        <v>1</v>
      </c>
      <c r="C6" s="5" t="s">
        <v>8</v>
      </c>
      <c r="D6" s="5" t="s">
        <v>8</v>
      </c>
      <c r="E6" s="5" t="s">
        <v>8</v>
      </c>
      <c r="F6" s="5" t="s">
        <v>8</v>
      </c>
      <c r="G6" s="5" t="s">
        <v>8</v>
      </c>
      <c r="H6" s="5" t="s">
        <v>8</v>
      </c>
      <c r="I6" s="5" t="s">
        <v>8</v>
      </c>
      <c r="J6" s="5" t="s">
        <v>8</v>
      </c>
      <c r="K6" s="5" t="s">
        <v>8</v>
      </c>
      <c r="L6" s="59">
        <v>285</v>
      </c>
      <c r="M6" s="5">
        <v>243</v>
      </c>
      <c r="N6" s="5">
        <v>262</v>
      </c>
      <c r="O6" s="5">
        <v>192</v>
      </c>
      <c r="P6" s="5">
        <v>145</v>
      </c>
      <c r="Q6" s="5">
        <v>131</v>
      </c>
      <c r="R6" s="5">
        <v>122</v>
      </c>
      <c r="S6" s="5">
        <v>131</v>
      </c>
      <c r="T6" s="5">
        <v>159</v>
      </c>
      <c r="U6" s="5">
        <v>196</v>
      </c>
      <c r="V6" s="5">
        <v>219</v>
      </c>
      <c r="W6" s="5">
        <v>246</v>
      </c>
      <c r="X6" s="5">
        <v>260</v>
      </c>
      <c r="Y6" s="5">
        <v>274</v>
      </c>
      <c r="Z6" s="5">
        <v>231</v>
      </c>
      <c r="AA6" s="5">
        <v>245</v>
      </c>
      <c r="AB6" s="5">
        <v>226</v>
      </c>
      <c r="AC6" s="5">
        <v>258</v>
      </c>
      <c r="AD6" s="5">
        <v>234</v>
      </c>
      <c r="AE6" s="5">
        <v>277</v>
      </c>
      <c r="AF6" s="5">
        <v>275</v>
      </c>
      <c r="AG6" s="5">
        <v>266</v>
      </c>
      <c r="AH6" s="5">
        <v>197</v>
      </c>
      <c r="AI6" s="5">
        <v>231</v>
      </c>
      <c r="AJ6" s="5">
        <v>214</v>
      </c>
      <c r="AK6" s="5">
        <v>202</v>
      </c>
      <c r="AL6" s="5">
        <v>176</v>
      </c>
      <c r="AM6" s="5">
        <v>166</v>
      </c>
      <c r="AN6" s="5">
        <v>183</v>
      </c>
      <c r="AO6" s="5">
        <v>172</v>
      </c>
      <c r="AP6" s="5">
        <v>166</v>
      </c>
      <c r="AQ6" s="5">
        <v>193</v>
      </c>
      <c r="AR6" s="5">
        <v>231</v>
      </c>
      <c r="AS6" s="5">
        <v>235</v>
      </c>
      <c r="AT6" s="5">
        <v>256</v>
      </c>
      <c r="AU6" s="5">
        <v>221</v>
      </c>
      <c r="AV6" s="5">
        <v>206</v>
      </c>
      <c r="AW6" s="5" t="s">
        <v>8</v>
      </c>
      <c r="AX6" s="5">
        <v>227</v>
      </c>
      <c r="AY6" s="5">
        <v>196</v>
      </c>
      <c r="AZ6" s="5">
        <v>189</v>
      </c>
      <c r="BA6" s="5">
        <v>170</v>
      </c>
      <c r="BB6" s="5">
        <v>192</v>
      </c>
      <c r="BC6" s="5">
        <v>191</v>
      </c>
      <c r="BD6" s="5">
        <v>162</v>
      </c>
      <c r="BE6" s="5">
        <v>186</v>
      </c>
      <c r="BF6" s="5">
        <v>196</v>
      </c>
      <c r="BG6" s="5">
        <v>180</v>
      </c>
      <c r="BH6" s="5">
        <v>181</v>
      </c>
      <c r="BI6" s="5">
        <v>172</v>
      </c>
      <c r="BJ6" s="5">
        <v>183</v>
      </c>
      <c r="BK6" s="5">
        <v>181</v>
      </c>
      <c r="BL6" s="5">
        <v>176</v>
      </c>
      <c r="BM6" s="5">
        <v>194</v>
      </c>
      <c r="BN6" s="5">
        <v>185</v>
      </c>
      <c r="BO6" s="5">
        <v>182</v>
      </c>
      <c r="BP6" s="5">
        <v>191</v>
      </c>
      <c r="BQ6" s="5">
        <v>262</v>
      </c>
      <c r="BR6" s="5">
        <v>193</v>
      </c>
      <c r="BS6" s="57">
        <v>239</v>
      </c>
      <c r="BT6" s="57">
        <v>229</v>
      </c>
      <c r="BU6" s="57">
        <v>210</v>
      </c>
      <c r="BV6" s="57">
        <v>230</v>
      </c>
      <c r="BW6" s="57">
        <v>248</v>
      </c>
      <c r="BX6" s="1">
        <f t="shared" si="0"/>
        <v>208.25</v>
      </c>
    </row>
    <row r="7" spans="1:76" ht="15" thickBot="1">
      <c r="A7" s="14" t="s">
        <v>6</v>
      </c>
      <c r="B7" s="1" t="s">
        <v>1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  <c r="H7" s="5" t="s">
        <v>8</v>
      </c>
      <c r="I7" s="5" t="s">
        <v>8</v>
      </c>
      <c r="J7" s="5" t="s">
        <v>8</v>
      </c>
      <c r="K7" s="5" t="s">
        <v>8</v>
      </c>
      <c r="L7" s="59">
        <v>265</v>
      </c>
      <c r="M7" s="5">
        <v>230</v>
      </c>
      <c r="N7" s="5">
        <v>255</v>
      </c>
      <c r="O7" s="5">
        <v>173</v>
      </c>
      <c r="P7" s="5">
        <v>126</v>
      </c>
      <c r="Q7" s="5">
        <v>101</v>
      </c>
      <c r="R7" s="5">
        <v>86</v>
      </c>
      <c r="S7" s="5">
        <v>90</v>
      </c>
      <c r="T7" s="5">
        <v>131</v>
      </c>
      <c r="U7" s="5">
        <v>167</v>
      </c>
      <c r="V7" s="5">
        <v>200</v>
      </c>
      <c r="W7" s="5">
        <v>223</v>
      </c>
      <c r="X7" s="5">
        <v>243</v>
      </c>
      <c r="Y7" s="5">
        <v>291</v>
      </c>
      <c r="Z7" s="5">
        <v>263</v>
      </c>
      <c r="AA7" s="5">
        <v>261</v>
      </c>
      <c r="AB7" s="5">
        <v>249</v>
      </c>
      <c r="AC7" s="5">
        <v>251</v>
      </c>
      <c r="AD7" s="5">
        <v>239</v>
      </c>
      <c r="AE7" s="5">
        <v>260</v>
      </c>
      <c r="AF7" s="5">
        <v>255</v>
      </c>
      <c r="AG7" s="5">
        <v>255</v>
      </c>
      <c r="AH7" s="5">
        <v>203</v>
      </c>
      <c r="AI7" s="5">
        <v>218</v>
      </c>
      <c r="AJ7" s="5">
        <v>188</v>
      </c>
      <c r="AK7" s="5">
        <v>184</v>
      </c>
      <c r="AL7" s="5">
        <v>131</v>
      </c>
      <c r="AM7" s="5">
        <v>156</v>
      </c>
      <c r="AN7" s="5">
        <v>144</v>
      </c>
      <c r="AO7" s="5">
        <v>137</v>
      </c>
      <c r="AP7" s="5">
        <v>180</v>
      </c>
      <c r="AQ7" s="5">
        <v>196</v>
      </c>
      <c r="AR7" s="5">
        <v>274</v>
      </c>
      <c r="AS7" s="5">
        <v>274</v>
      </c>
      <c r="AT7" s="5">
        <v>299</v>
      </c>
      <c r="AU7" s="5">
        <v>269</v>
      </c>
      <c r="AV7" s="5">
        <v>228</v>
      </c>
      <c r="AW7" s="5" t="s">
        <v>8</v>
      </c>
      <c r="AX7" s="5">
        <v>241</v>
      </c>
      <c r="AY7" s="5">
        <v>218</v>
      </c>
      <c r="AZ7" s="5">
        <v>239</v>
      </c>
      <c r="BA7" s="5">
        <v>225</v>
      </c>
      <c r="BB7" s="5">
        <v>230</v>
      </c>
      <c r="BC7" s="5">
        <v>203</v>
      </c>
      <c r="BD7" s="5">
        <v>210</v>
      </c>
      <c r="BE7" s="5">
        <v>207</v>
      </c>
      <c r="BF7" s="5">
        <v>184</v>
      </c>
      <c r="BG7" s="5">
        <v>197</v>
      </c>
      <c r="BH7" s="5">
        <v>205</v>
      </c>
      <c r="BI7" s="5">
        <v>271</v>
      </c>
      <c r="BJ7" s="5">
        <v>215</v>
      </c>
      <c r="BK7" s="5">
        <v>182</v>
      </c>
      <c r="BL7" s="5">
        <v>165</v>
      </c>
      <c r="BM7" s="5">
        <v>168</v>
      </c>
      <c r="BN7" s="5">
        <v>154</v>
      </c>
      <c r="BO7" s="5">
        <v>145</v>
      </c>
      <c r="BP7" s="5">
        <v>150</v>
      </c>
      <c r="BQ7" s="5">
        <v>191</v>
      </c>
      <c r="BR7" s="5">
        <v>186</v>
      </c>
      <c r="BS7" s="57">
        <v>237</v>
      </c>
      <c r="BT7" s="57">
        <v>212</v>
      </c>
      <c r="BU7" s="57">
        <v>197</v>
      </c>
      <c r="BV7" s="57">
        <v>206</v>
      </c>
      <c r="BW7" s="57">
        <v>250</v>
      </c>
      <c r="BX7" s="1">
        <f t="shared" si="0"/>
        <v>209.45833333333334</v>
      </c>
    </row>
    <row r="8" spans="1:76" ht="15" thickTop="1">
      <c r="A8" s="63" t="s">
        <v>24</v>
      </c>
      <c r="B8" s="63" t="s">
        <v>20</v>
      </c>
      <c r="C8" s="66" t="s">
        <v>8</v>
      </c>
      <c r="D8" s="66" t="s">
        <v>8</v>
      </c>
      <c r="E8" s="66" t="s">
        <v>8</v>
      </c>
      <c r="F8" s="66" t="s">
        <v>8</v>
      </c>
      <c r="G8" s="66" t="s">
        <v>8</v>
      </c>
      <c r="H8" s="66" t="s">
        <v>8</v>
      </c>
      <c r="I8" s="66" t="s">
        <v>8</v>
      </c>
      <c r="J8" s="66" t="s">
        <v>8</v>
      </c>
      <c r="K8" s="66" t="s">
        <v>8</v>
      </c>
      <c r="L8" s="67">
        <f>AVERAGE(L2,L4,L6)</f>
        <v>252.33333333333334</v>
      </c>
      <c r="M8" s="63">
        <f t="shared" ref="M8:V8" si="1">AVERAGE(M2,M4,M6)</f>
        <v>229</v>
      </c>
      <c r="N8" s="63">
        <f t="shared" si="1"/>
        <v>253.66666666666666</v>
      </c>
      <c r="O8" s="63">
        <f t="shared" si="1"/>
        <v>190</v>
      </c>
      <c r="P8" s="63">
        <f t="shared" si="1"/>
        <v>142.66666666666666</v>
      </c>
      <c r="Q8" s="63">
        <f t="shared" si="1"/>
        <v>149.66666666666666</v>
      </c>
      <c r="R8" s="63">
        <f t="shared" si="1"/>
        <v>132.66666666666666</v>
      </c>
      <c r="S8" s="63">
        <f t="shared" si="1"/>
        <v>134</v>
      </c>
      <c r="T8" s="63">
        <f t="shared" si="1"/>
        <v>178.66666666666666</v>
      </c>
      <c r="U8" s="63">
        <f t="shared" si="1"/>
        <v>198.66666666666666</v>
      </c>
      <c r="V8" s="63">
        <f t="shared" si="1"/>
        <v>224.33333333333334</v>
      </c>
      <c r="W8" s="63">
        <f t="shared" ref="W8:AE8" si="2">AVERAGE(W2,W4,W6)</f>
        <v>240.66666666666666</v>
      </c>
      <c r="X8" s="63">
        <f t="shared" si="2"/>
        <v>254.66666666666666</v>
      </c>
      <c r="Y8" s="63">
        <f t="shared" si="2"/>
        <v>265.33333333333331</v>
      </c>
      <c r="Z8" s="63">
        <f t="shared" si="2"/>
        <v>243</v>
      </c>
      <c r="AA8" s="63">
        <f t="shared" si="2"/>
        <v>254.33333333333334</v>
      </c>
      <c r="AB8" s="63">
        <f t="shared" si="2"/>
        <v>212.33333333333334</v>
      </c>
      <c r="AC8" s="63">
        <f t="shared" si="2"/>
        <v>258</v>
      </c>
      <c r="AD8" s="63">
        <f t="shared" si="2"/>
        <v>252</v>
      </c>
      <c r="AE8" s="63">
        <f t="shared" si="2"/>
        <v>284.33333333333331</v>
      </c>
      <c r="AF8" s="63">
        <f t="shared" ref="AF8:AV8" si="3">AVERAGE(AF2,AF4,AF6)</f>
        <v>280</v>
      </c>
      <c r="AG8" s="63">
        <f t="shared" si="3"/>
        <v>268.66666666666669</v>
      </c>
      <c r="AH8" s="63">
        <f t="shared" si="3"/>
        <v>205</v>
      </c>
      <c r="AI8" s="63">
        <f t="shared" si="3"/>
        <v>243</v>
      </c>
      <c r="AJ8" s="63">
        <f t="shared" si="3"/>
        <v>217</v>
      </c>
      <c r="AK8" s="63">
        <f t="shared" si="3"/>
        <v>203</v>
      </c>
      <c r="AL8" s="63">
        <f t="shared" si="3"/>
        <v>179.33333333333334</v>
      </c>
      <c r="AM8" s="63">
        <f t="shared" si="3"/>
        <v>175.66666666666666</v>
      </c>
      <c r="AN8" s="63">
        <f t="shared" si="3"/>
        <v>181</v>
      </c>
      <c r="AO8" s="63">
        <f t="shared" si="3"/>
        <v>179.33333333333334</v>
      </c>
      <c r="AP8" s="63">
        <f t="shared" si="3"/>
        <v>184.33333333333334</v>
      </c>
      <c r="AQ8" s="63">
        <f t="shared" si="3"/>
        <v>203.33333333333334</v>
      </c>
      <c r="AR8" s="63">
        <f t="shared" si="3"/>
        <v>229.33333333333334</v>
      </c>
      <c r="AS8" s="63">
        <f t="shared" si="3"/>
        <v>219</v>
      </c>
      <c r="AT8" s="63">
        <f t="shared" si="3"/>
        <v>244.33333333333334</v>
      </c>
      <c r="AU8" s="63">
        <f t="shared" si="3"/>
        <v>233.33333333333334</v>
      </c>
      <c r="AV8" s="63">
        <f t="shared" si="3"/>
        <v>202</v>
      </c>
      <c r="AW8" s="63" t="s">
        <v>8</v>
      </c>
      <c r="AX8" s="63">
        <f t="shared" ref="AX8:BD8" si="4">AVERAGE(AX2,AX4,AX6)</f>
        <v>210</v>
      </c>
      <c r="AY8" s="63">
        <f t="shared" si="4"/>
        <v>189.66666666666666</v>
      </c>
      <c r="AZ8" s="63">
        <f t="shared" si="4"/>
        <v>191.66666666666666</v>
      </c>
      <c r="BA8" s="63">
        <f t="shared" si="4"/>
        <v>168</v>
      </c>
      <c r="BB8" s="63">
        <f t="shared" si="4"/>
        <v>177</v>
      </c>
      <c r="BC8" s="63">
        <f t="shared" si="4"/>
        <v>167.66666666666666</v>
      </c>
      <c r="BD8" s="63">
        <f t="shared" si="4"/>
        <v>156.66666666666666</v>
      </c>
      <c r="BE8" s="63">
        <f t="shared" ref="BE8:BF8" si="5">AVERAGE(BE2,BE4,BE6)</f>
        <v>185.66666666666666</v>
      </c>
      <c r="BF8" s="63">
        <f t="shared" si="5"/>
        <v>192</v>
      </c>
      <c r="BG8" s="63">
        <f t="shared" ref="BG8" si="6">AVERAGE(BG2,BG4,BG6)</f>
        <v>185.33333333333334</v>
      </c>
      <c r="BH8" s="63">
        <f t="shared" ref="BH8:BX8" si="7">AVERAGE(BH2,BH4,BH6)</f>
        <v>192.33333333333334</v>
      </c>
      <c r="BI8" s="63">
        <f t="shared" ref="BI8:BJ8" si="8">AVERAGE(BI2,BI4,BI6)</f>
        <v>183.33333333333334</v>
      </c>
      <c r="BJ8" s="63">
        <f t="shared" si="8"/>
        <v>196.66666666666666</v>
      </c>
      <c r="BK8" s="63">
        <f t="shared" ref="BK8:BL8" si="9">AVERAGE(BK2,BK4,BK6)</f>
        <v>194.66666666666666</v>
      </c>
      <c r="BL8" s="63">
        <f t="shared" si="9"/>
        <v>199.66666666666666</v>
      </c>
      <c r="BM8" s="63">
        <f t="shared" ref="BM8" si="10">AVERAGE(BM2,BM4,BM6)</f>
        <v>199.66666666666666</v>
      </c>
      <c r="BN8" s="63">
        <f t="shared" ref="BN8" si="11">AVERAGE(BN2,BN4,BN6)</f>
        <v>176.66666666666666</v>
      </c>
      <c r="BO8" s="63">
        <f t="shared" ref="BO8:BP8" si="12">AVERAGE(BO2,BO4,BO6)</f>
        <v>208.66666666666666</v>
      </c>
      <c r="BP8" s="63">
        <f t="shared" si="12"/>
        <v>224.66666666666666</v>
      </c>
      <c r="BQ8" s="63">
        <f t="shared" ref="BQ8:BR8" si="13">AVERAGE(BQ2,BQ4,BQ6)</f>
        <v>239.66666666666666</v>
      </c>
      <c r="BR8" s="63">
        <f t="shared" si="13"/>
        <v>193.33333333333334</v>
      </c>
      <c r="BS8" s="63">
        <f t="shared" ref="BS8:BT8" si="14">AVERAGE(BS2,BS4,BS6)</f>
        <v>226.66666666666666</v>
      </c>
      <c r="BT8" s="63">
        <f t="shared" si="14"/>
        <v>229</v>
      </c>
      <c r="BU8" s="63">
        <f t="shared" ref="BU8:BV8" si="15">AVERAGE(BU2,BU4,BU6)</f>
        <v>191.33333333333334</v>
      </c>
      <c r="BV8" s="63">
        <f t="shared" si="15"/>
        <v>203.33333333333334</v>
      </c>
      <c r="BW8" s="63">
        <f t="shared" ref="BW8" si="16">AVERAGE(BW2,BW4,BW6)</f>
        <v>258</v>
      </c>
      <c r="BX8" s="63">
        <f t="shared" si="7"/>
        <v>207.83796296296296</v>
      </c>
    </row>
    <row r="9" spans="1:76">
      <c r="A9" s="21" t="s">
        <v>24</v>
      </c>
      <c r="B9" s="21" t="s">
        <v>21</v>
      </c>
      <c r="C9" s="26" t="s">
        <v>8</v>
      </c>
      <c r="D9" s="26" t="s">
        <v>8</v>
      </c>
      <c r="E9" s="26" t="s">
        <v>8</v>
      </c>
      <c r="F9" s="26" t="s">
        <v>8</v>
      </c>
      <c r="G9" s="26" t="s">
        <v>8</v>
      </c>
      <c r="H9" s="26" t="s">
        <v>8</v>
      </c>
      <c r="I9" s="26" t="s">
        <v>8</v>
      </c>
      <c r="J9" s="26" t="s">
        <v>8</v>
      </c>
      <c r="K9" s="26" t="s">
        <v>8</v>
      </c>
      <c r="L9" s="60">
        <f>AVERAGE(L3,L5,L7)</f>
        <v>251.33333333333334</v>
      </c>
      <c r="M9" s="21">
        <f t="shared" ref="M9:W9" si="17">AVERAGE(M3,M5,M7)</f>
        <v>227.33333333333334</v>
      </c>
      <c r="N9" s="21">
        <f t="shared" si="17"/>
        <v>245.33333333333334</v>
      </c>
      <c r="O9" s="21">
        <f t="shared" si="17"/>
        <v>225.33333333333334</v>
      </c>
      <c r="P9" s="21">
        <f t="shared" si="17"/>
        <v>157</v>
      </c>
      <c r="Q9" s="21">
        <f t="shared" si="17"/>
        <v>136.66666666666666</v>
      </c>
      <c r="R9" s="21">
        <f t="shared" si="17"/>
        <v>108.66666666666667</v>
      </c>
      <c r="S9" s="21">
        <f t="shared" si="17"/>
        <v>121.33333333333333</v>
      </c>
      <c r="T9" s="21">
        <f t="shared" si="17"/>
        <v>134</v>
      </c>
      <c r="U9" s="21">
        <f t="shared" si="17"/>
        <v>146.66666666666666</v>
      </c>
      <c r="V9" s="21">
        <f t="shared" si="17"/>
        <v>176</v>
      </c>
      <c r="W9" s="21">
        <f t="shared" si="17"/>
        <v>194</v>
      </c>
      <c r="X9" s="21">
        <f t="shared" ref="X9:AE9" si="18">AVERAGE(X3,X5,X7)</f>
        <v>234.33333333333334</v>
      </c>
      <c r="Y9" s="21">
        <f t="shared" si="18"/>
        <v>257.33333333333331</v>
      </c>
      <c r="Z9" s="21">
        <f t="shared" si="18"/>
        <v>245.33333333333334</v>
      </c>
      <c r="AA9" s="21">
        <f t="shared" si="18"/>
        <v>237.66666666666666</v>
      </c>
      <c r="AB9" s="21">
        <f t="shared" si="18"/>
        <v>223.66666666666666</v>
      </c>
      <c r="AC9" s="21">
        <f t="shared" si="18"/>
        <v>229.33333333333334</v>
      </c>
      <c r="AD9" s="21">
        <f t="shared" si="18"/>
        <v>244.66666666666666</v>
      </c>
      <c r="AE9" s="21">
        <f t="shared" si="18"/>
        <v>256</v>
      </c>
      <c r="AF9" s="21">
        <f t="shared" ref="AF9:AV9" si="19">AVERAGE(AF3,AF5,AF7)</f>
        <v>241.33333333333334</v>
      </c>
      <c r="AG9" s="21">
        <f t="shared" si="19"/>
        <v>236.66666666666666</v>
      </c>
      <c r="AH9" s="21">
        <f t="shared" si="19"/>
        <v>197.33333333333334</v>
      </c>
      <c r="AI9" s="21">
        <f t="shared" si="19"/>
        <v>209.66666666666666</v>
      </c>
      <c r="AJ9" s="21">
        <f t="shared" si="19"/>
        <v>203.66666666666666</v>
      </c>
      <c r="AK9" s="21">
        <f t="shared" si="19"/>
        <v>195.33333333333334</v>
      </c>
      <c r="AL9" s="21">
        <f t="shared" si="19"/>
        <v>154.33333333333334</v>
      </c>
      <c r="AM9" s="21">
        <f t="shared" si="19"/>
        <v>165.33333333333334</v>
      </c>
      <c r="AN9" s="21">
        <f t="shared" si="19"/>
        <v>166</v>
      </c>
      <c r="AO9" s="21">
        <f t="shared" si="19"/>
        <v>181</v>
      </c>
      <c r="AP9" s="21">
        <f t="shared" si="19"/>
        <v>194.66666666666666</v>
      </c>
      <c r="AQ9" s="21">
        <f t="shared" si="19"/>
        <v>205</v>
      </c>
      <c r="AR9" s="21">
        <f t="shared" si="19"/>
        <v>250.33333333333334</v>
      </c>
      <c r="AS9" s="21">
        <f t="shared" si="19"/>
        <v>264.33333333333331</v>
      </c>
      <c r="AT9" s="21">
        <f t="shared" si="19"/>
        <v>277</v>
      </c>
      <c r="AU9" s="21">
        <f t="shared" si="19"/>
        <v>265.66666666666669</v>
      </c>
      <c r="AV9" s="21">
        <f t="shared" si="19"/>
        <v>230</v>
      </c>
      <c r="AW9" s="21" t="s">
        <v>8</v>
      </c>
      <c r="AX9" s="21">
        <f t="shared" ref="AX9:AY9" si="20">AVERAGE(AX3,AX5,AX7)</f>
        <v>230</v>
      </c>
      <c r="AY9" s="21">
        <f t="shared" si="20"/>
        <v>193.33333333333334</v>
      </c>
      <c r="AZ9" s="21">
        <f t="shared" ref="AZ9:BA9" si="21">AVERAGE(AZ3,AZ5,AZ7)</f>
        <v>206.66666666666666</v>
      </c>
      <c r="BA9" s="21">
        <f t="shared" si="21"/>
        <v>191.66666666666666</v>
      </c>
      <c r="BB9" s="21">
        <f t="shared" ref="BB9:BD9" si="22">AVERAGE(BB3,BB5,BB7)</f>
        <v>196</v>
      </c>
      <c r="BC9" s="21">
        <f t="shared" ref="BC9" si="23">AVERAGE(BC3,BC5,BC7)</f>
        <v>192.33333333333334</v>
      </c>
      <c r="BD9" s="21">
        <f t="shared" si="22"/>
        <v>178.33333333333334</v>
      </c>
      <c r="BE9" s="21">
        <f t="shared" ref="BE9:BF9" si="24">AVERAGE(BE3,BE5,BE7)</f>
        <v>190.66666666666666</v>
      </c>
      <c r="BF9" s="21">
        <f t="shared" si="24"/>
        <v>182</v>
      </c>
      <c r="BG9" s="21">
        <f t="shared" ref="BG9" si="25">AVERAGE(BG3,BG5,BG7)</f>
        <v>198.33333333333334</v>
      </c>
      <c r="BH9" s="21">
        <f t="shared" ref="BH9:BX9" si="26">AVERAGE(BH3,BH5,BH7)</f>
        <v>203.66666666666666</v>
      </c>
      <c r="BI9" s="21">
        <f t="shared" ref="BI9:BJ9" si="27">AVERAGE(BI3,BI5,BI7)</f>
        <v>222.33333333333334</v>
      </c>
      <c r="BJ9" s="21">
        <f t="shared" si="27"/>
        <v>217</v>
      </c>
      <c r="BK9" s="21">
        <f t="shared" ref="BK9:BL9" si="28">AVERAGE(BK3,BK5,BK7)</f>
        <v>190</v>
      </c>
      <c r="BL9" s="21">
        <f t="shared" si="28"/>
        <v>192.33333333333334</v>
      </c>
      <c r="BM9" s="21">
        <f t="shared" ref="BM9" si="29">AVERAGE(BM3,BM5,BM7)</f>
        <v>190.66666666666666</v>
      </c>
      <c r="BN9" s="21">
        <f t="shared" ref="BN9" si="30">AVERAGE(BN3,BN5,BN7)</f>
        <v>171.66666666666666</v>
      </c>
      <c r="BO9" s="21">
        <f t="shared" ref="BO9:BP9" si="31">AVERAGE(BO3,BO5,BO7)</f>
        <v>173.33333333333334</v>
      </c>
      <c r="BP9" s="21">
        <f t="shared" si="31"/>
        <v>181.33333333333334</v>
      </c>
      <c r="BQ9" s="21">
        <f t="shared" ref="BQ9:BR9" si="32">AVERAGE(BQ3,BQ5,BQ7)</f>
        <v>226.66666666666666</v>
      </c>
      <c r="BR9" s="21">
        <f t="shared" si="32"/>
        <v>204</v>
      </c>
      <c r="BS9" s="21">
        <f t="shared" ref="BS9:BT9" si="33">AVERAGE(BS3,BS5,BS7)</f>
        <v>230.66666666666666</v>
      </c>
      <c r="BT9" s="21">
        <f t="shared" si="33"/>
        <v>206.33333333333334</v>
      </c>
      <c r="BU9" s="21">
        <f t="shared" ref="BU9:BV9" si="34">AVERAGE(BU3,BU5,BU7)</f>
        <v>180.33333333333334</v>
      </c>
      <c r="BV9" s="21">
        <f t="shared" si="34"/>
        <v>185</v>
      </c>
      <c r="BW9" s="21">
        <f t="shared" ref="BW9" si="35">AVERAGE(BW3,BW5,BW7)</f>
        <v>250.33333333333334</v>
      </c>
      <c r="BX9" s="21">
        <f t="shared" si="26"/>
        <v>206.1497474747475</v>
      </c>
    </row>
    <row r="10" spans="1:76">
      <c r="A10" s="21" t="s">
        <v>18</v>
      </c>
      <c r="B10" s="21" t="s">
        <v>20</v>
      </c>
      <c r="C10" s="26" t="s">
        <v>8</v>
      </c>
      <c r="D10" s="26" t="s">
        <v>8</v>
      </c>
      <c r="E10" s="26" t="s">
        <v>8</v>
      </c>
      <c r="F10" s="26" t="s">
        <v>8</v>
      </c>
      <c r="G10" s="26" t="s">
        <v>8</v>
      </c>
      <c r="H10" s="26" t="s">
        <v>8</v>
      </c>
      <c r="I10" s="26" t="s">
        <v>8</v>
      </c>
      <c r="J10" s="26" t="s">
        <v>8</v>
      </c>
      <c r="K10" s="26" t="s">
        <v>8</v>
      </c>
      <c r="L10" s="60">
        <f>STDEV(L2,L4,L6)/SQRT(COUNT(L2,L4,L6))</f>
        <v>26.89072537346491</v>
      </c>
      <c r="M10" s="21">
        <f t="shared" ref="M10:V10" si="36">STDEV(M2,M4,M6)/SQRT(COUNT(M2,M4,M6))</f>
        <v>11.135528725660045</v>
      </c>
      <c r="N10" s="21">
        <f t="shared" si="36"/>
        <v>5.2387445485005699</v>
      </c>
      <c r="O10" s="21">
        <f t="shared" si="36"/>
        <v>2.5166114784235836</v>
      </c>
      <c r="P10" s="21">
        <f t="shared" si="36"/>
        <v>5.6075346137535744</v>
      </c>
      <c r="Q10" s="21">
        <f t="shared" si="36"/>
        <v>9.3511734260703587</v>
      </c>
      <c r="R10" s="21">
        <f t="shared" si="36"/>
        <v>5.456901847914966</v>
      </c>
      <c r="S10" s="21">
        <f t="shared" si="36"/>
        <v>2.0816659994661326</v>
      </c>
      <c r="T10" s="21">
        <f t="shared" si="36"/>
        <v>11.259563836036358</v>
      </c>
      <c r="U10" s="21">
        <f t="shared" si="36"/>
        <v>1.3333333333333335</v>
      </c>
      <c r="V10" s="21">
        <f t="shared" si="36"/>
        <v>2.9059326290271161</v>
      </c>
      <c r="W10" s="21">
        <f t="shared" ref="W10:AE10" si="37">STDEV(W2,W4,W6)/SQRT(COUNT(W2,W4,W6))</f>
        <v>5.8404718226450774</v>
      </c>
      <c r="X10" s="21">
        <f t="shared" si="37"/>
        <v>7.4236858171066968</v>
      </c>
      <c r="Y10" s="21">
        <f t="shared" si="37"/>
        <v>6.7659277100614794</v>
      </c>
      <c r="Z10" s="21">
        <f t="shared" si="37"/>
        <v>6.0277137733417092</v>
      </c>
      <c r="AA10" s="21">
        <f t="shared" si="37"/>
        <v>6.5659052011974035</v>
      </c>
      <c r="AB10" s="21">
        <f t="shared" si="37"/>
        <v>6.9841089465856543</v>
      </c>
      <c r="AC10" s="21">
        <f t="shared" si="37"/>
        <v>10.392304845413264</v>
      </c>
      <c r="AD10" s="21">
        <f t="shared" si="37"/>
        <v>9.4516312525052175</v>
      </c>
      <c r="AE10" s="21">
        <f t="shared" si="37"/>
        <v>7.333333333333333</v>
      </c>
      <c r="AF10" s="21">
        <f t="shared" ref="AF10:AV10" si="38">STDEV(AF2,AF4,AF6)/SQRT(COUNT(AF2,AF4,AF6))</f>
        <v>4.0414518843273806</v>
      </c>
      <c r="AG10" s="21">
        <f t="shared" si="38"/>
        <v>5.9254629448770597</v>
      </c>
      <c r="AH10" s="21">
        <f t="shared" si="38"/>
        <v>4.1633319989322652</v>
      </c>
      <c r="AI10" s="21">
        <f t="shared" si="38"/>
        <v>11.503622617824933</v>
      </c>
      <c r="AJ10" s="21">
        <f t="shared" si="38"/>
        <v>17.672954855748749</v>
      </c>
      <c r="AK10" s="21">
        <f t="shared" si="38"/>
        <v>1.5275252316519468</v>
      </c>
      <c r="AL10" s="21">
        <f t="shared" si="38"/>
        <v>6.0092521257733154</v>
      </c>
      <c r="AM10" s="21">
        <f t="shared" si="38"/>
        <v>5.4873592110514426</v>
      </c>
      <c r="AN10" s="21">
        <f t="shared" si="38"/>
        <v>5.2915026221291814</v>
      </c>
      <c r="AO10" s="21">
        <f t="shared" si="38"/>
        <v>7.838650677536565</v>
      </c>
      <c r="AP10" s="21">
        <f t="shared" si="38"/>
        <v>9.3867518935524838</v>
      </c>
      <c r="AQ10" s="21">
        <f t="shared" si="38"/>
        <v>7.9652020968990138</v>
      </c>
      <c r="AR10" s="21">
        <f t="shared" si="38"/>
        <v>0.88191710368819687</v>
      </c>
      <c r="AS10" s="21">
        <f t="shared" si="38"/>
        <v>9.8657657246324941</v>
      </c>
      <c r="AT10" s="21">
        <f t="shared" si="38"/>
        <v>6.9362173488949379</v>
      </c>
      <c r="AU10" s="21">
        <f t="shared" si="38"/>
        <v>7.8810602783579258</v>
      </c>
      <c r="AV10" s="21">
        <f t="shared" si="38"/>
        <v>6.110100926607787</v>
      </c>
      <c r="AW10" s="21" t="s">
        <v>8</v>
      </c>
      <c r="AX10" s="21">
        <f t="shared" ref="AX10:AY10" si="39">STDEV(AX2,AX4,AX6)/SQRT(COUNT(AX2,AX4,AX6))</f>
        <v>8.6216781042517088</v>
      </c>
      <c r="AY10" s="21">
        <f t="shared" si="39"/>
        <v>4.9103066208854118</v>
      </c>
      <c r="AZ10" s="21">
        <f t="shared" ref="AZ10:BA10" si="40">STDEV(AZ2,AZ4,AZ6)/SQRT(COUNT(AZ2,AZ4,AZ6))</f>
        <v>13.92040867854743</v>
      </c>
      <c r="BA10" s="21">
        <f t="shared" si="40"/>
        <v>2.5166114784235836</v>
      </c>
      <c r="BB10" s="21">
        <f t="shared" ref="BB10:BD10" si="41">STDEV(BB2,BB4,BB6)/SQRT(COUNT(BB2,BB4,BB6))</f>
        <v>12.124355652982143</v>
      </c>
      <c r="BC10" s="21">
        <f t="shared" ref="BC10" si="42">STDEV(BC2,BC4,BC6)/SQRT(COUNT(BC2,BC4,BC6))</f>
        <v>16.013882865952446</v>
      </c>
      <c r="BD10" s="21">
        <f t="shared" si="41"/>
        <v>2.7284509239574839</v>
      </c>
      <c r="BE10" s="21">
        <f t="shared" ref="BE10:BF10" si="43">STDEV(BE2,BE4,BE6)/SQRT(COUNT(BE2,BE4,BE6))</f>
        <v>0.88191710368819698</v>
      </c>
      <c r="BF10" s="21">
        <f t="shared" si="43"/>
        <v>6.110100926607787</v>
      </c>
      <c r="BG10" s="21">
        <f t="shared" ref="BG10" si="44">STDEV(BG2,BG4,BG6)/SQRT(COUNT(BG2,BG4,BG6))</f>
        <v>2.7284509239574839</v>
      </c>
      <c r="BH10" s="21">
        <f t="shared" ref="BH10:BX10" si="45">STDEV(BH2,BH4,BH6)/SQRT(COUNT(BH2,BH4,BH6))</f>
        <v>9.4044906531105923</v>
      </c>
      <c r="BI10" s="21">
        <f t="shared" ref="BI10:BJ10" si="46">STDEV(BI2,BI4,BI6)/SQRT(COUNT(BI2,BI4,BI6))</f>
        <v>5.6960024968783545</v>
      </c>
      <c r="BJ10" s="21">
        <f t="shared" si="46"/>
        <v>11.723670263379317</v>
      </c>
      <c r="BK10" s="21">
        <f t="shared" ref="BK10:BL10" si="47">STDEV(BK2,BK4,BK6)/SQRT(COUNT(BK2,BK4,BK6))</f>
        <v>7.3105707331537699</v>
      </c>
      <c r="BL10" s="21">
        <f t="shared" si="47"/>
        <v>11.864981153705125</v>
      </c>
      <c r="BM10" s="21">
        <f t="shared" ref="BM10" si="48">STDEV(BM2,BM4,BM6)/SQRT(COUNT(BM2,BM4,BM6))</f>
        <v>7.7531355664086714</v>
      </c>
      <c r="BN10" s="21">
        <f t="shared" ref="BN10" si="49">STDEV(BN2,BN4,BN6)/SQRT(COUNT(BN2,BN4,BN6))</f>
        <v>7.838650677536565</v>
      </c>
      <c r="BO10" s="21">
        <f t="shared" ref="BO10:BP10" si="50">STDEV(BO2,BO4,BO6)/SQRT(COUNT(BO2,BO4,BO6))</f>
        <v>13.531855420122961</v>
      </c>
      <c r="BP10" s="21">
        <f t="shared" si="50"/>
        <v>21.262904578422713</v>
      </c>
      <c r="BQ10" s="21">
        <f t="shared" ref="BQ10:BR10" si="51">STDEV(BQ2,BQ4,BQ6)/SQRT(COUNT(BQ2,BQ4,BQ6))</f>
        <v>22.3333333333333</v>
      </c>
      <c r="BR10" s="21">
        <f t="shared" si="51"/>
        <v>23.383279876394131</v>
      </c>
      <c r="BS10" s="21">
        <f t="shared" ref="BS10:BT10" si="52">STDEV(BS2,BS4,BS6)/SQRT(COUNT(BS2,BS4,BS6))</f>
        <v>18.657735958875332</v>
      </c>
      <c r="BT10" s="21">
        <f t="shared" si="52"/>
        <v>15.01110699893027</v>
      </c>
      <c r="BU10" s="21">
        <f t="shared" ref="BU10:BV10" si="53">STDEV(BU2,BU4,BU6)/SQRT(COUNT(BU2,BU4,BU6))</f>
        <v>9.4044906531105923</v>
      </c>
      <c r="BV10" s="21">
        <f t="shared" si="53"/>
        <v>15.592020751368695</v>
      </c>
      <c r="BW10" s="21">
        <f t="shared" ref="BW10" si="54">STDEV(BW2,BW4,BW6)/SQRT(COUNT(BW2,BW4,BW6))</f>
        <v>16.370705543744901</v>
      </c>
      <c r="BX10" s="21">
        <f t="shared" si="45"/>
        <v>2.0830606817471491</v>
      </c>
    </row>
    <row r="11" spans="1:76">
      <c r="A11" s="21" t="s">
        <v>18</v>
      </c>
      <c r="B11" s="21" t="s">
        <v>21</v>
      </c>
      <c r="C11" s="26" t="s">
        <v>8</v>
      </c>
      <c r="D11" s="26" t="s">
        <v>8</v>
      </c>
      <c r="E11" s="26" t="s">
        <v>8</v>
      </c>
      <c r="F11" s="26" t="s">
        <v>8</v>
      </c>
      <c r="G11" s="26" t="s">
        <v>8</v>
      </c>
      <c r="H11" s="26" t="s">
        <v>8</v>
      </c>
      <c r="I11" s="26" t="s">
        <v>8</v>
      </c>
      <c r="J11" s="26" t="s">
        <v>8</v>
      </c>
      <c r="K11" s="26" t="s">
        <v>8</v>
      </c>
      <c r="L11" s="60">
        <f>STDEV(L3,L5,L7)/SQRT(COUNT(L3,L5,L7))</f>
        <v>16.230971765253134</v>
      </c>
      <c r="M11" s="21">
        <f t="shared" ref="M11:W11" si="55">STDEV(M3,M5,M7)/SQRT(COUNT(M3,M5,M7))</f>
        <v>2.1858128414340001</v>
      </c>
      <c r="N11" s="21">
        <f t="shared" si="55"/>
        <v>9.171210994798404</v>
      </c>
      <c r="O11" s="21">
        <f t="shared" si="55"/>
        <v>26.522527112710112</v>
      </c>
      <c r="P11" s="21">
        <f t="shared" si="55"/>
        <v>19.502136635080099</v>
      </c>
      <c r="Q11" s="21">
        <f t="shared" si="55"/>
        <v>18.351506144667727</v>
      </c>
      <c r="R11" s="21">
        <f t="shared" si="55"/>
        <v>11.348029687032785</v>
      </c>
      <c r="S11" s="21">
        <f t="shared" si="55"/>
        <v>16.69663971515758</v>
      </c>
      <c r="T11" s="21">
        <f t="shared" si="55"/>
        <v>2.5166114784235836</v>
      </c>
      <c r="U11" s="21">
        <f t="shared" si="55"/>
        <v>12.467736139510013</v>
      </c>
      <c r="V11" s="21">
        <f t="shared" si="55"/>
        <v>12.000000000000002</v>
      </c>
      <c r="W11" s="21">
        <f t="shared" si="55"/>
        <v>15.132745950421556</v>
      </c>
      <c r="X11" s="21">
        <f t="shared" ref="X11:AE11" si="56">STDEV(X3,X5,X7)/SQRT(COUNT(X3,X5,X7))</f>
        <v>4.3716256828680002</v>
      </c>
      <c r="Y11" s="21">
        <f t="shared" si="56"/>
        <v>17.704362299852669</v>
      </c>
      <c r="Z11" s="21">
        <f t="shared" si="56"/>
        <v>9.8375697089158063</v>
      </c>
      <c r="AA11" s="21">
        <f t="shared" si="56"/>
        <v>12.346839451634757</v>
      </c>
      <c r="AB11" s="21">
        <f t="shared" si="56"/>
        <v>14.169607537888188</v>
      </c>
      <c r="AC11" s="21">
        <f t="shared" si="56"/>
        <v>11.289129481250734</v>
      </c>
      <c r="AD11" s="21">
        <f t="shared" si="56"/>
        <v>3.844187531556932</v>
      </c>
      <c r="AE11" s="21">
        <f t="shared" si="56"/>
        <v>5.0332229568471671</v>
      </c>
      <c r="AF11" s="21">
        <f t="shared" ref="AF11:AV11" si="57">STDEV(AF3,AF5,AF7)/SQRT(COUNT(AF3,AF5,AF7))</f>
        <v>8.0897740663410644</v>
      </c>
      <c r="AG11" s="21">
        <f t="shared" si="57"/>
        <v>12.414149633024049</v>
      </c>
      <c r="AH11" s="21">
        <f t="shared" si="57"/>
        <v>3.4801021696368499</v>
      </c>
      <c r="AI11" s="21">
        <f t="shared" si="57"/>
        <v>5.6075346137535744</v>
      </c>
      <c r="AJ11" s="21">
        <f t="shared" si="57"/>
        <v>8.2529456020932983</v>
      </c>
      <c r="AK11" s="21">
        <f t="shared" si="57"/>
        <v>6.9602043392736999</v>
      </c>
      <c r="AL11" s="21">
        <f t="shared" si="57"/>
        <v>13.283239230114214</v>
      </c>
      <c r="AM11" s="21">
        <f t="shared" si="57"/>
        <v>4.9777281743560264</v>
      </c>
      <c r="AN11" s="21">
        <f t="shared" si="57"/>
        <v>12.165525060596439</v>
      </c>
      <c r="AO11" s="21">
        <f t="shared" si="57"/>
        <v>28</v>
      </c>
      <c r="AP11" s="21">
        <f t="shared" si="57"/>
        <v>7.8810602783579258</v>
      </c>
      <c r="AQ11" s="21">
        <f t="shared" si="57"/>
        <v>8.5049005481153817</v>
      </c>
      <c r="AR11" s="21">
        <f t="shared" si="57"/>
        <v>15.559920022645075</v>
      </c>
      <c r="AS11" s="21">
        <f t="shared" si="57"/>
        <v>4.9103066208854127</v>
      </c>
      <c r="AT11" s="21">
        <f t="shared" si="57"/>
        <v>11.372481406154654</v>
      </c>
      <c r="AU11" s="21">
        <f t="shared" si="57"/>
        <v>17.975291683617019</v>
      </c>
      <c r="AV11" s="21">
        <f t="shared" si="57"/>
        <v>8.717797887081348</v>
      </c>
      <c r="AW11" s="21" t="s">
        <v>8</v>
      </c>
      <c r="AX11" s="21">
        <f t="shared" ref="AX11:AY11" si="58">STDEV(AX3,AX5,AX7)/SQRT(COUNT(AX3,AX5,AX7))</f>
        <v>13.051181300301261</v>
      </c>
      <c r="AY11" s="21">
        <f t="shared" si="58"/>
        <v>14.437605218471839</v>
      </c>
      <c r="AZ11" s="21">
        <f t="shared" ref="AZ11:BA11" si="59">STDEV(AZ3,AZ5,AZ7)/SQRT(COUNT(AZ3,AZ5,AZ7))</f>
        <v>16.374098787753539</v>
      </c>
      <c r="BA11" s="21">
        <f t="shared" si="59"/>
        <v>18.782379449307765</v>
      </c>
      <c r="BB11" s="21">
        <f t="shared" ref="BB11:BD11" si="60">STDEV(BB3,BB5,BB7)/SQRT(COUNT(BB3,BB5,BB7))</f>
        <v>23.459184413217212</v>
      </c>
      <c r="BC11" s="21">
        <f t="shared" ref="BC11" si="61">STDEV(BC3,BC5,BC7)/SQRT(COUNT(BC3,BC5,BC7))</f>
        <v>5.3644923131436935</v>
      </c>
      <c r="BD11" s="21">
        <f t="shared" si="60"/>
        <v>19.099156467702404</v>
      </c>
      <c r="BE11" s="21">
        <f t="shared" ref="BE11:BF11" si="62">STDEV(BE3,BE5,BE7)/SQRT(COUNT(BE3,BE5,BE7))</f>
        <v>9.8375697089158063</v>
      </c>
      <c r="BF11" s="21">
        <f t="shared" si="62"/>
        <v>1.5275252316519468</v>
      </c>
      <c r="BG11" s="21">
        <f t="shared" ref="BG11" si="63">STDEV(BG3,BG5,BG7)/SQRT(COUNT(BG3,BG5,BG7))</f>
        <v>2.4037008503093262</v>
      </c>
      <c r="BH11" s="21">
        <f t="shared" ref="BH11:BX11" si="64">STDEV(BH3,BH5,BH7)/SQRT(COUNT(BH3,BH5,BH7))</f>
        <v>2.9627314724385299</v>
      </c>
      <c r="BI11" s="21">
        <f t="shared" ref="BI11:BJ11" si="65">STDEV(BI3,BI5,BI7)/SQRT(COUNT(BI3,BI5,BI7))</f>
        <v>25.148448151813323</v>
      </c>
      <c r="BJ11" s="21">
        <f t="shared" si="65"/>
        <v>8.717797887081348</v>
      </c>
      <c r="BK11" s="21">
        <f t="shared" ref="BK11:BL11" si="66">STDEV(BK3,BK5,BK7)/SQRT(COUNT(BK3,BK5,BK7))</f>
        <v>4.6188021535170067</v>
      </c>
      <c r="BL11" s="21">
        <f t="shared" si="66"/>
        <v>14.098857321704429</v>
      </c>
      <c r="BM11" s="21">
        <f t="shared" ref="BM11" si="67">STDEV(BM3,BM5,BM7)/SQRT(COUNT(BM3,BM5,BM7))</f>
        <v>12.467736139510029</v>
      </c>
      <c r="BN11" s="21">
        <f t="shared" ref="BN11" si="68">STDEV(BN3,BN5,BN7)/SQRT(COUNT(BN3,BN5,BN7))</f>
        <v>9.3867518935524838</v>
      </c>
      <c r="BO11" s="21">
        <f t="shared" ref="BO11:BP11" si="69">STDEV(BO3,BO5,BO7)/SQRT(COUNT(BO3,BO5,BO7))</f>
        <v>14.40293180031223</v>
      </c>
      <c r="BP11" s="21">
        <f t="shared" si="69"/>
        <v>17.628890429569825</v>
      </c>
      <c r="BQ11" s="21">
        <f t="shared" ref="BQ11:BR11" si="70">STDEV(BQ3,BQ5,BQ7)/SQRT(COUNT(BQ3,BQ5,BQ7))</f>
        <v>25.471116539676391</v>
      </c>
      <c r="BR11" s="21">
        <f t="shared" si="70"/>
        <v>11.357816691600547</v>
      </c>
      <c r="BS11" s="21">
        <f t="shared" ref="BS11:BT11" si="71">STDEV(BS3,BS5,BS7)/SQRT(COUNT(BS3,BS5,BS7))</f>
        <v>3.4801021696368499</v>
      </c>
      <c r="BT11" s="21">
        <f t="shared" si="71"/>
        <v>3.4801021696368499</v>
      </c>
      <c r="BU11" s="21">
        <f t="shared" ref="BU11:BV11" si="72">STDEV(BU3,BU5,BU7)/SQRT(COUNT(BU3,BU5,BU7))</f>
        <v>12.875471943885342</v>
      </c>
      <c r="BV11" s="21">
        <f t="shared" si="72"/>
        <v>11.357816691600547</v>
      </c>
      <c r="BW11" s="21">
        <f t="shared" ref="BW11" si="73">STDEV(BW3,BW5,BW7)/SQRT(COUNT(BW3,BW5,BW7))</f>
        <v>0.33333333333333337</v>
      </c>
      <c r="BX11" s="21">
        <f t="shared" si="64"/>
        <v>1.7530132969617094</v>
      </c>
    </row>
    <row r="12" spans="1:76">
      <c r="L12" s="57"/>
    </row>
    <row r="13" spans="1:76">
      <c r="A13" s="14" t="s">
        <v>0</v>
      </c>
      <c r="B13" s="1" t="s">
        <v>13</v>
      </c>
      <c r="C13" s="5">
        <v>7.92</v>
      </c>
      <c r="D13" s="5">
        <v>7.87</v>
      </c>
      <c r="E13" s="5">
        <v>7.91</v>
      </c>
      <c r="F13" s="5">
        <v>7.89</v>
      </c>
      <c r="G13" s="5">
        <v>7.86</v>
      </c>
      <c r="H13" s="5">
        <v>7.92</v>
      </c>
      <c r="I13" s="5">
        <v>7.92</v>
      </c>
      <c r="J13" s="5">
        <v>7.93</v>
      </c>
      <c r="K13" s="5">
        <v>7.95</v>
      </c>
      <c r="L13" s="59">
        <v>8.33</v>
      </c>
      <c r="M13" s="5">
        <v>8.25</v>
      </c>
      <c r="N13" s="5">
        <v>8.39</v>
      </c>
      <c r="O13" s="5">
        <v>8.14</v>
      </c>
      <c r="P13" s="5">
        <v>7.96</v>
      </c>
      <c r="Q13" s="5">
        <v>7.96</v>
      </c>
      <c r="R13" s="5">
        <v>7.88</v>
      </c>
      <c r="S13" s="5">
        <v>7.89</v>
      </c>
      <c r="T13" s="5">
        <v>7.97</v>
      </c>
      <c r="U13" s="5">
        <v>8.1300000000000008</v>
      </c>
      <c r="V13" s="5">
        <v>8.15</v>
      </c>
      <c r="W13" s="5">
        <v>8.11</v>
      </c>
      <c r="X13" s="5">
        <v>8.18</v>
      </c>
      <c r="Y13" s="5">
        <v>8.32</v>
      </c>
      <c r="Z13" s="5">
        <v>8.2899999999999991</v>
      </c>
      <c r="AA13" s="5">
        <v>8.27</v>
      </c>
      <c r="AB13" s="5">
        <v>8.14</v>
      </c>
      <c r="AC13" s="5">
        <v>8.08</v>
      </c>
      <c r="AD13" s="5">
        <v>8.27</v>
      </c>
      <c r="AE13" s="27">
        <v>8.1</v>
      </c>
      <c r="AF13" s="5">
        <v>8.07</v>
      </c>
      <c r="AG13" s="27">
        <v>8.3000000000000007</v>
      </c>
      <c r="AH13" s="5">
        <v>8.11</v>
      </c>
      <c r="AI13" s="5">
        <v>8.1199999999999992</v>
      </c>
      <c r="AJ13" s="5">
        <v>7.99</v>
      </c>
      <c r="AK13" s="5">
        <v>8.0399999999999991</v>
      </c>
      <c r="AL13" s="5">
        <v>7.93</v>
      </c>
      <c r="AM13" s="5">
        <v>7.97</v>
      </c>
      <c r="AN13" s="5">
        <v>7.96</v>
      </c>
      <c r="AO13" s="5">
        <v>7.94</v>
      </c>
      <c r="AP13" s="5">
        <v>7.93</v>
      </c>
      <c r="AQ13" s="5">
        <v>7.95</v>
      </c>
      <c r="AR13" s="5">
        <v>8.09</v>
      </c>
      <c r="AS13" s="5">
        <v>8.19</v>
      </c>
      <c r="AT13" s="27">
        <v>8.11</v>
      </c>
      <c r="AU13" s="5">
        <v>8.14</v>
      </c>
      <c r="AV13" s="5">
        <v>8.17</v>
      </c>
      <c r="AW13" s="5">
        <v>8.1999999999999993</v>
      </c>
      <c r="AX13" s="5">
        <v>8.2200000000000006</v>
      </c>
      <c r="AY13" s="27">
        <v>8.0399999999999991</v>
      </c>
      <c r="AZ13" s="27">
        <v>8.02</v>
      </c>
      <c r="BA13" s="5">
        <v>8.0500000000000007</v>
      </c>
      <c r="BB13" s="5">
        <v>8.0299999999999994</v>
      </c>
      <c r="BC13" s="5">
        <v>8.0500000000000007</v>
      </c>
      <c r="BD13" s="5">
        <v>8</v>
      </c>
      <c r="BE13" s="5">
        <v>8.1199999999999992</v>
      </c>
      <c r="BF13" s="5">
        <v>8.07</v>
      </c>
      <c r="BG13" s="5">
        <v>8.14</v>
      </c>
      <c r="BH13" s="5">
        <v>8.2200000000000006</v>
      </c>
      <c r="BI13" s="5">
        <v>8.06</v>
      </c>
      <c r="BJ13" s="5">
        <v>8.1300000000000008</v>
      </c>
      <c r="BK13" s="5">
        <v>8.07</v>
      </c>
      <c r="BL13" s="5">
        <v>7.98</v>
      </c>
      <c r="BM13" s="5">
        <v>8.01</v>
      </c>
      <c r="BN13" s="5">
        <v>7.98</v>
      </c>
      <c r="BO13" s="5">
        <v>8.0399999999999991</v>
      </c>
      <c r="BP13" s="74">
        <v>8.0399999999999991</v>
      </c>
      <c r="BQ13" s="74">
        <v>8.09</v>
      </c>
      <c r="BR13" s="74">
        <v>7.79</v>
      </c>
      <c r="BS13" s="72">
        <v>8.0399999999999991</v>
      </c>
      <c r="BT13" s="72">
        <v>8.14</v>
      </c>
      <c r="BU13" s="72">
        <v>7.87</v>
      </c>
      <c r="BV13" s="72" t="s">
        <v>8</v>
      </c>
      <c r="BW13" s="72">
        <v>8.09</v>
      </c>
      <c r="BX13" s="27">
        <f>AVERAGE(M13:BO13)</f>
        <v>8.0894545454545472</v>
      </c>
    </row>
    <row r="14" spans="1:76">
      <c r="A14" s="14" t="s">
        <v>2</v>
      </c>
      <c r="B14" s="1" t="s">
        <v>13</v>
      </c>
      <c r="C14" s="5">
        <v>7.95</v>
      </c>
      <c r="D14" s="5">
        <v>7.88</v>
      </c>
      <c r="E14" s="5">
        <v>7.88</v>
      </c>
      <c r="F14" s="5">
        <v>7.84</v>
      </c>
      <c r="G14" s="5">
        <v>7.93</v>
      </c>
      <c r="H14" s="5">
        <v>7.85</v>
      </c>
      <c r="I14" s="5">
        <v>7.96</v>
      </c>
      <c r="J14" s="5">
        <v>7.89</v>
      </c>
      <c r="K14" s="27">
        <v>7.9</v>
      </c>
      <c r="L14" s="59">
        <v>8.2799999999999994</v>
      </c>
      <c r="M14" s="5">
        <v>8.26</v>
      </c>
      <c r="N14" s="5">
        <v>8.26</v>
      </c>
      <c r="O14" s="5">
        <v>8.2200000000000006</v>
      </c>
      <c r="P14" s="5">
        <v>8.09</v>
      </c>
      <c r="Q14" s="5">
        <v>7.95</v>
      </c>
      <c r="R14" s="5">
        <v>7.84</v>
      </c>
      <c r="S14" s="5">
        <v>7.71</v>
      </c>
      <c r="T14" s="5">
        <v>7.81</v>
      </c>
      <c r="U14" s="5">
        <v>7.95</v>
      </c>
      <c r="V14" s="5">
        <v>7.99</v>
      </c>
      <c r="W14" s="5">
        <v>7.91</v>
      </c>
      <c r="X14" s="5">
        <v>8.06</v>
      </c>
      <c r="Y14" s="5">
        <v>8.14</v>
      </c>
      <c r="Z14" s="5">
        <v>8.18</v>
      </c>
      <c r="AA14" s="5">
        <v>8.15</v>
      </c>
      <c r="AB14" s="5">
        <v>8.0500000000000007</v>
      </c>
      <c r="AC14" s="5">
        <v>8.01</v>
      </c>
      <c r="AD14" s="5">
        <v>8.14</v>
      </c>
      <c r="AE14" s="5">
        <v>8.07</v>
      </c>
      <c r="AF14" s="27">
        <v>8</v>
      </c>
      <c r="AG14" s="5">
        <v>8.25</v>
      </c>
      <c r="AH14" s="5">
        <v>8.07</v>
      </c>
      <c r="AI14" s="5">
        <v>7.99</v>
      </c>
      <c r="AJ14" s="5">
        <v>7.93</v>
      </c>
      <c r="AK14" s="5">
        <v>7.97</v>
      </c>
      <c r="AL14" s="5">
        <v>7.94</v>
      </c>
      <c r="AM14" s="27">
        <v>7.8</v>
      </c>
      <c r="AN14" s="5">
        <v>7.93</v>
      </c>
      <c r="AO14" s="5">
        <v>8.01</v>
      </c>
      <c r="AP14" s="5">
        <v>7.91</v>
      </c>
      <c r="AQ14" s="5">
        <v>8.0500000000000007</v>
      </c>
      <c r="AR14" s="5">
        <v>8.18</v>
      </c>
      <c r="AS14" s="5">
        <v>8.18</v>
      </c>
      <c r="AT14" s="27">
        <v>8.1199999999999992</v>
      </c>
      <c r="AU14" s="5">
        <v>8.07</v>
      </c>
      <c r="AV14" s="5">
        <v>8</v>
      </c>
      <c r="AW14" s="5">
        <v>8.07</v>
      </c>
      <c r="AX14" s="5">
        <v>8.11</v>
      </c>
      <c r="AY14" s="27">
        <v>7.95</v>
      </c>
      <c r="AZ14" s="27">
        <v>7.92</v>
      </c>
      <c r="BA14" s="5">
        <v>7.94</v>
      </c>
      <c r="BB14" s="5">
        <v>7.98</v>
      </c>
      <c r="BC14" s="5">
        <v>8.01</v>
      </c>
      <c r="BD14" s="5">
        <v>7.94</v>
      </c>
      <c r="BE14" s="5">
        <v>8.0500000000000007</v>
      </c>
      <c r="BF14" s="5">
        <v>7.97</v>
      </c>
      <c r="BG14" s="5">
        <v>8.1</v>
      </c>
      <c r="BH14" s="5">
        <v>8.2100000000000009</v>
      </c>
      <c r="BI14" s="5">
        <v>8.0399999999999991</v>
      </c>
      <c r="BJ14" s="5">
        <v>8.09</v>
      </c>
      <c r="BK14" s="5">
        <v>8.0399999999999991</v>
      </c>
      <c r="BL14" s="5">
        <v>7.95</v>
      </c>
      <c r="BM14" s="5">
        <v>8.02</v>
      </c>
      <c r="BN14" s="5">
        <v>7.96</v>
      </c>
      <c r="BO14" s="5">
        <v>8.07</v>
      </c>
      <c r="BP14" s="27">
        <v>7.97</v>
      </c>
      <c r="BQ14" s="27">
        <v>8.14</v>
      </c>
      <c r="BR14" s="27">
        <v>7.89</v>
      </c>
      <c r="BS14" s="72">
        <v>8.16</v>
      </c>
      <c r="BT14" s="72">
        <v>8.11</v>
      </c>
      <c r="BU14" s="72">
        <v>7.79</v>
      </c>
      <c r="BV14" s="72" t="s">
        <v>8</v>
      </c>
      <c r="BW14" s="72">
        <v>8.1</v>
      </c>
      <c r="BX14" s="27">
        <f>AVERAGE(M15:BP15)</f>
        <v>8.0916071428571446</v>
      </c>
    </row>
    <row r="15" spans="1:76">
      <c r="A15" s="14" t="s">
        <v>3</v>
      </c>
      <c r="B15" s="1" t="s">
        <v>13</v>
      </c>
      <c r="C15" s="27">
        <v>7.9</v>
      </c>
      <c r="D15" s="5">
        <v>7.99</v>
      </c>
      <c r="E15" s="5">
        <v>7.92</v>
      </c>
      <c r="F15" s="5">
        <v>7.89</v>
      </c>
      <c r="G15" s="5">
        <v>7.91</v>
      </c>
      <c r="H15" s="5">
        <v>8.06</v>
      </c>
      <c r="I15" s="5">
        <v>7.94</v>
      </c>
      <c r="J15" s="5">
        <v>7.94</v>
      </c>
      <c r="K15" s="5">
        <v>7.91</v>
      </c>
      <c r="L15" s="59">
        <v>8.14</v>
      </c>
      <c r="M15" s="5">
        <v>8.26</v>
      </c>
      <c r="N15" s="5">
        <v>8.36</v>
      </c>
      <c r="O15" s="5">
        <v>8.18</v>
      </c>
      <c r="P15" s="5">
        <v>8.1199999999999992</v>
      </c>
      <c r="Q15" s="5">
        <v>8.02</v>
      </c>
      <c r="R15" s="27">
        <v>8</v>
      </c>
      <c r="S15" s="5">
        <v>7.96</v>
      </c>
      <c r="T15" s="5">
        <v>8.06</v>
      </c>
      <c r="U15" s="5">
        <v>8.16</v>
      </c>
      <c r="V15" s="5">
        <v>8.17</v>
      </c>
      <c r="W15" s="5">
        <v>8.09</v>
      </c>
      <c r="X15" s="5">
        <v>8.19</v>
      </c>
      <c r="Y15" s="5">
        <v>8.25</v>
      </c>
      <c r="Z15" s="5">
        <v>8.2799999999999994</v>
      </c>
      <c r="AA15" s="5">
        <v>8.25</v>
      </c>
      <c r="AB15" s="5">
        <v>8.1199999999999992</v>
      </c>
      <c r="AC15" s="5">
        <v>8.09</v>
      </c>
      <c r="AD15" s="5">
        <v>8.17</v>
      </c>
      <c r="AE15" s="5">
        <v>8.1300000000000008</v>
      </c>
      <c r="AF15" s="5">
        <v>8.06</v>
      </c>
      <c r="AG15" s="5">
        <v>8.2799999999999994</v>
      </c>
      <c r="AH15" s="5">
        <v>8.14</v>
      </c>
      <c r="AI15" s="5">
        <v>8.09</v>
      </c>
      <c r="AJ15" s="27">
        <v>8</v>
      </c>
      <c r="AK15" s="5">
        <v>8.01</v>
      </c>
      <c r="AL15" s="5">
        <v>8.02</v>
      </c>
      <c r="AM15" s="5">
        <v>7.92</v>
      </c>
      <c r="AN15" s="5">
        <v>8.01</v>
      </c>
      <c r="AO15" s="5">
        <v>7.95</v>
      </c>
      <c r="AP15" s="27">
        <v>7.9</v>
      </c>
      <c r="AQ15" s="5">
        <v>8.0399999999999991</v>
      </c>
      <c r="AR15" s="27">
        <v>8.1999999999999993</v>
      </c>
      <c r="AS15" s="5">
        <v>8.16</v>
      </c>
      <c r="AT15" s="27">
        <v>8.1300000000000008</v>
      </c>
      <c r="AU15" s="5">
        <v>8.18</v>
      </c>
      <c r="AV15" s="5">
        <v>8.07</v>
      </c>
      <c r="AW15" s="5">
        <v>8.14</v>
      </c>
      <c r="AX15" s="5">
        <v>8.16</v>
      </c>
      <c r="AY15" s="27">
        <v>8</v>
      </c>
      <c r="AZ15" s="27">
        <v>8</v>
      </c>
      <c r="BA15" s="5">
        <v>7.99</v>
      </c>
      <c r="BB15" s="5">
        <v>8.02</v>
      </c>
      <c r="BC15" s="5">
        <v>8.0500000000000007</v>
      </c>
      <c r="BD15" s="5">
        <v>7.98</v>
      </c>
      <c r="BE15" s="5">
        <v>8.06</v>
      </c>
      <c r="BF15" s="5">
        <v>7.99</v>
      </c>
      <c r="BG15" s="5">
        <v>8.07</v>
      </c>
      <c r="BH15" s="5">
        <v>8.17</v>
      </c>
      <c r="BI15" s="5">
        <v>8.1</v>
      </c>
      <c r="BJ15" s="5">
        <v>8.0399999999999991</v>
      </c>
      <c r="BK15" s="5">
        <v>8.0299999999999994</v>
      </c>
      <c r="BL15" s="5">
        <v>7.97</v>
      </c>
      <c r="BM15" s="5">
        <v>8.08</v>
      </c>
      <c r="BN15" s="5">
        <v>8.0399999999999991</v>
      </c>
      <c r="BO15" s="5">
        <v>8.1300000000000008</v>
      </c>
      <c r="BP15" s="27">
        <v>8.09</v>
      </c>
      <c r="BQ15" s="27">
        <v>8.1999999999999993</v>
      </c>
      <c r="BR15" s="27">
        <v>8.14</v>
      </c>
      <c r="BS15" s="72">
        <v>8.24</v>
      </c>
      <c r="BT15" s="72">
        <v>8.18</v>
      </c>
      <c r="BU15" s="72">
        <v>7.93</v>
      </c>
      <c r="BV15" s="72" t="s">
        <v>8</v>
      </c>
      <c r="BW15" s="72">
        <v>8.2100000000000009</v>
      </c>
      <c r="BX15" s="27">
        <f t="shared" ref="BX15:BX18" si="74">AVERAGE(L15:BH15)</f>
        <v>8.0977551020408178</v>
      </c>
    </row>
    <row r="16" spans="1:76">
      <c r="A16" s="14" t="s">
        <v>4</v>
      </c>
      <c r="B16" s="1" t="s">
        <v>13</v>
      </c>
      <c r="C16" s="5">
        <v>7.94</v>
      </c>
      <c r="D16" s="5">
        <v>7.96</v>
      </c>
      <c r="E16" s="5">
        <v>7.92</v>
      </c>
      <c r="F16" s="5">
        <v>7.87</v>
      </c>
      <c r="G16" s="5">
        <v>7.94</v>
      </c>
      <c r="H16" s="5">
        <v>7.93</v>
      </c>
      <c r="I16" s="5">
        <v>7.97</v>
      </c>
      <c r="J16" s="5">
        <v>7.95</v>
      </c>
      <c r="K16" s="5">
        <v>7.98</v>
      </c>
      <c r="L16" s="59">
        <v>8.2200000000000006</v>
      </c>
      <c r="M16" s="5">
        <v>8.27</v>
      </c>
      <c r="N16" s="5">
        <v>8.35</v>
      </c>
      <c r="O16" s="5">
        <v>8.2899999999999991</v>
      </c>
      <c r="P16" s="5">
        <v>8.1199999999999992</v>
      </c>
      <c r="Q16" s="5">
        <v>8.01</v>
      </c>
      <c r="R16" s="5">
        <v>7.94</v>
      </c>
      <c r="S16" s="5">
        <v>7.84</v>
      </c>
      <c r="T16" s="5">
        <v>7.86</v>
      </c>
      <c r="U16" s="5">
        <v>7.99</v>
      </c>
      <c r="V16" s="27">
        <v>8</v>
      </c>
      <c r="W16" s="5">
        <v>8.01</v>
      </c>
      <c r="X16" s="5">
        <v>8.1300000000000008</v>
      </c>
      <c r="Y16" s="5">
        <v>8.18</v>
      </c>
      <c r="Z16" s="5">
        <v>8.23</v>
      </c>
      <c r="AA16" s="5">
        <v>8.18</v>
      </c>
      <c r="AB16" s="5">
        <v>8.0299999999999994</v>
      </c>
      <c r="AC16" s="27">
        <v>8.1</v>
      </c>
      <c r="AD16" s="5">
        <v>8.16</v>
      </c>
      <c r="AE16" s="5">
        <v>8.1300000000000008</v>
      </c>
      <c r="AF16" s="5">
        <v>8.0399999999999991</v>
      </c>
      <c r="AG16" s="5">
        <v>8.27</v>
      </c>
      <c r="AH16" s="5">
        <v>8.09</v>
      </c>
      <c r="AI16" s="5">
        <v>8.01</v>
      </c>
      <c r="AJ16" s="5">
        <v>8.06</v>
      </c>
      <c r="AK16" s="5">
        <v>8.0299999999999994</v>
      </c>
      <c r="AL16" s="27">
        <v>8</v>
      </c>
      <c r="AM16" s="5">
        <v>7.92</v>
      </c>
      <c r="AN16" s="5">
        <v>7.98</v>
      </c>
      <c r="AO16" s="5">
        <v>7.95</v>
      </c>
      <c r="AP16" s="5">
        <v>7.92</v>
      </c>
      <c r="AQ16" s="27">
        <v>8</v>
      </c>
      <c r="AR16" s="5">
        <v>8.24</v>
      </c>
      <c r="AS16" s="5">
        <v>8.24</v>
      </c>
      <c r="AT16" s="27">
        <v>8.17</v>
      </c>
      <c r="AU16" s="5">
        <v>8.23</v>
      </c>
      <c r="AV16" s="5">
        <v>8.1199999999999992</v>
      </c>
      <c r="AW16" s="5">
        <v>8.19</v>
      </c>
      <c r="AX16" s="5">
        <v>8.2200000000000006</v>
      </c>
      <c r="AY16" s="27">
        <v>8.06</v>
      </c>
      <c r="AZ16" s="27">
        <v>8.0399999999999991</v>
      </c>
      <c r="BA16" s="5">
        <v>8.0399999999999991</v>
      </c>
      <c r="BB16" s="5">
        <v>8.0500000000000007</v>
      </c>
      <c r="BC16" s="5">
        <v>8.07</v>
      </c>
      <c r="BD16" s="5">
        <v>8</v>
      </c>
      <c r="BE16" s="5">
        <v>8.09</v>
      </c>
      <c r="BF16" s="5">
        <v>8.02</v>
      </c>
      <c r="BG16" s="5">
        <v>8.08</v>
      </c>
      <c r="BH16" s="5">
        <v>8.18</v>
      </c>
      <c r="BI16" s="5">
        <v>8.07</v>
      </c>
      <c r="BJ16" s="5">
        <v>8.06</v>
      </c>
      <c r="BK16" s="5">
        <v>8.0399999999999991</v>
      </c>
      <c r="BL16" s="5">
        <v>7.96</v>
      </c>
      <c r="BM16" s="5">
        <v>8.06</v>
      </c>
      <c r="BN16" s="5">
        <v>8</v>
      </c>
      <c r="BO16" s="5">
        <v>8.07</v>
      </c>
      <c r="BP16" s="27">
        <v>7.93</v>
      </c>
      <c r="BQ16" s="27">
        <v>8.09</v>
      </c>
      <c r="BR16" s="27">
        <v>8.08</v>
      </c>
      <c r="BS16" s="72">
        <v>8.16</v>
      </c>
      <c r="BT16" s="72">
        <v>8.1199999999999992</v>
      </c>
      <c r="BU16" s="72">
        <v>7.89</v>
      </c>
      <c r="BV16" s="72" t="s">
        <v>8</v>
      </c>
      <c r="BW16" s="72">
        <v>8.18</v>
      </c>
      <c r="BX16" s="27">
        <f t="shared" si="74"/>
        <v>8.0887755102040817</v>
      </c>
    </row>
    <row r="17" spans="1:76">
      <c r="A17" s="14" t="s">
        <v>5</v>
      </c>
      <c r="B17" s="1" t="s">
        <v>13</v>
      </c>
      <c r="L17" s="61">
        <v>8.4</v>
      </c>
      <c r="M17" s="5">
        <v>8.34</v>
      </c>
      <c r="N17" s="5">
        <v>8.3800000000000008</v>
      </c>
      <c r="O17" s="5">
        <v>8.2200000000000006</v>
      </c>
      <c r="P17" s="5">
        <v>8.07</v>
      </c>
      <c r="Q17" s="5">
        <v>7.95</v>
      </c>
      <c r="R17" s="5">
        <v>7.99</v>
      </c>
      <c r="S17" s="5">
        <v>7.96</v>
      </c>
      <c r="T17" s="5">
        <v>7.91</v>
      </c>
      <c r="U17" s="5">
        <v>8.1999999999999993</v>
      </c>
      <c r="V17" s="5">
        <v>8.19</v>
      </c>
      <c r="W17" s="5">
        <v>8.2100000000000009</v>
      </c>
      <c r="X17" s="5">
        <v>8.25</v>
      </c>
      <c r="Y17" s="5">
        <v>8.34</v>
      </c>
      <c r="Z17" s="5">
        <v>8.34</v>
      </c>
      <c r="AA17" s="5">
        <v>8.35</v>
      </c>
      <c r="AB17" s="5">
        <v>8.16</v>
      </c>
      <c r="AC17" s="5">
        <v>8.19</v>
      </c>
      <c r="AD17" s="5">
        <v>8.19</v>
      </c>
      <c r="AE17" s="5">
        <v>8.24</v>
      </c>
      <c r="AF17" s="5">
        <v>8.16</v>
      </c>
      <c r="AG17" s="5">
        <v>8.31</v>
      </c>
      <c r="AH17" s="5">
        <v>8.17</v>
      </c>
      <c r="AI17" s="5">
        <v>8.09</v>
      </c>
      <c r="AJ17" s="5">
        <v>8.0299999999999994</v>
      </c>
      <c r="AK17" s="5">
        <v>8.0299999999999994</v>
      </c>
      <c r="AL17" s="5">
        <v>7.98</v>
      </c>
      <c r="AM17" s="5">
        <v>7.94</v>
      </c>
      <c r="AN17" s="27">
        <v>8</v>
      </c>
      <c r="AO17" s="5">
        <v>7.93</v>
      </c>
      <c r="AP17" s="5">
        <v>7.91</v>
      </c>
      <c r="AQ17" s="5">
        <v>8.0500000000000007</v>
      </c>
      <c r="AR17" s="5">
        <v>8.26</v>
      </c>
      <c r="AS17" s="5">
        <v>8.19</v>
      </c>
      <c r="AT17" s="27">
        <v>8.18</v>
      </c>
      <c r="AU17" s="5">
        <v>8.2899999999999991</v>
      </c>
      <c r="AV17" s="5">
        <v>8.17</v>
      </c>
      <c r="AW17" s="5">
        <v>8.2100000000000009</v>
      </c>
      <c r="AX17" s="5">
        <v>8.1999999999999993</v>
      </c>
      <c r="AY17" s="27">
        <v>8.08</v>
      </c>
      <c r="AZ17" s="27">
        <v>8.06</v>
      </c>
      <c r="BA17" s="5">
        <v>8.07</v>
      </c>
      <c r="BB17" s="5">
        <v>8.07</v>
      </c>
      <c r="BC17" s="5">
        <v>8.11</v>
      </c>
      <c r="BD17" s="5">
        <v>8.0299999999999994</v>
      </c>
      <c r="BE17" s="5">
        <v>8.0500000000000007</v>
      </c>
      <c r="BF17" s="5">
        <v>8</v>
      </c>
      <c r="BG17" s="5">
        <v>8.02</v>
      </c>
      <c r="BH17" s="5">
        <v>8.1300000000000008</v>
      </c>
      <c r="BI17" s="5">
        <v>8.0299999999999994</v>
      </c>
      <c r="BJ17" s="5">
        <v>8.01</v>
      </c>
      <c r="BK17" s="5">
        <v>7.93</v>
      </c>
      <c r="BL17" s="5">
        <v>7.93</v>
      </c>
      <c r="BM17" s="5">
        <v>7.99</v>
      </c>
      <c r="BN17" s="5">
        <v>7.96</v>
      </c>
      <c r="BO17" s="5">
        <v>8.09</v>
      </c>
      <c r="BP17" s="27">
        <v>8.1</v>
      </c>
      <c r="BQ17" s="27">
        <v>8.15</v>
      </c>
      <c r="BR17" s="27">
        <v>8.1999999999999993</v>
      </c>
      <c r="BS17" s="72">
        <v>8.26</v>
      </c>
      <c r="BT17" s="72">
        <v>8.23</v>
      </c>
      <c r="BU17" s="72">
        <v>8.0299999999999994</v>
      </c>
      <c r="BV17" s="72" t="s">
        <v>8</v>
      </c>
      <c r="BW17" s="72">
        <v>8.23</v>
      </c>
      <c r="BX17" s="27">
        <f t="shared" si="74"/>
        <v>8.1346938775510189</v>
      </c>
    </row>
    <row r="18" spans="1:76" ht="15" thickBot="1">
      <c r="A18" s="14" t="s">
        <v>6</v>
      </c>
      <c r="B18" s="1" t="s">
        <v>13</v>
      </c>
      <c r="L18" s="59">
        <v>8.39</v>
      </c>
      <c r="M18" s="5">
        <v>8.33</v>
      </c>
      <c r="N18" s="5">
        <v>8.41</v>
      </c>
      <c r="O18" s="5">
        <v>8.2100000000000009</v>
      </c>
      <c r="P18" s="5">
        <v>7.97</v>
      </c>
      <c r="Q18" s="5">
        <v>7.84</v>
      </c>
      <c r="R18" s="5">
        <v>7.78</v>
      </c>
      <c r="S18" s="5">
        <v>7.71</v>
      </c>
      <c r="T18" s="27">
        <v>7.9</v>
      </c>
      <c r="U18" s="5">
        <v>8.07</v>
      </c>
      <c r="V18" s="5">
        <v>8.0299999999999994</v>
      </c>
      <c r="W18" s="5">
        <v>7.94</v>
      </c>
      <c r="X18" s="5">
        <v>8.17</v>
      </c>
      <c r="Y18" s="5">
        <v>8.2200000000000006</v>
      </c>
      <c r="Z18" s="5">
        <v>8.24</v>
      </c>
      <c r="AA18" s="5">
        <v>8.2799999999999994</v>
      </c>
      <c r="AB18" s="5">
        <v>8.09</v>
      </c>
      <c r="AC18" s="5">
        <v>8.1300000000000008</v>
      </c>
      <c r="AD18" s="5">
        <v>8.16</v>
      </c>
      <c r="AE18" s="5">
        <v>8.1300000000000008</v>
      </c>
      <c r="AF18" s="27">
        <v>8.1</v>
      </c>
      <c r="AG18" s="5">
        <v>8.2899999999999991</v>
      </c>
      <c r="AH18" s="5">
        <v>8.14</v>
      </c>
      <c r="AI18" s="5">
        <v>8.01</v>
      </c>
      <c r="AJ18" s="5">
        <v>7.92</v>
      </c>
      <c r="AK18" s="5">
        <v>7.92</v>
      </c>
      <c r="AL18" s="27">
        <v>7.9</v>
      </c>
      <c r="AM18" s="5">
        <v>7.82</v>
      </c>
      <c r="AN18" s="5">
        <v>7.93</v>
      </c>
      <c r="AO18" s="5">
        <v>7.87</v>
      </c>
      <c r="AP18" s="5">
        <v>7.85</v>
      </c>
      <c r="AQ18" s="5">
        <v>8.01</v>
      </c>
      <c r="AR18" s="5">
        <v>8.24</v>
      </c>
      <c r="AS18" s="5">
        <v>8.18</v>
      </c>
      <c r="AT18" s="27">
        <v>8.1999999999999993</v>
      </c>
      <c r="AU18" s="5">
        <v>8.31</v>
      </c>
      <c r="AV18" s="5">
        <v>8.1199999999999992</v>
      </c>
      <c r="AW18" s="5">
        <v>8.27</v>
      </c>
      <c r="AX18" s="5">
        <v>8.25</v>
      </c>
      <c r="AY18" s="27">
        <v>8.1300000000000008</v>
      </c>
      <c r="AZ18" s="27">
        <v>8.1</v>
      </c>
      <c r="BA18" s="5">
        <v>8.15</v>
      </c>
      <c r="BB18" s="5">
        <v>8.16</v>
      </c>
      <c r="BC18" s="5">
        <v>8.17</v>
      </c>
      <c r="BD18" s="5">
        <v>8.1199999999999992</v>
      </c>
      <c r="BE18" s="5">
        <v>8.1300000000000008</v>
      </c>
      <c r="BF18" s="5">
        <v>8.1</v>
      </c>
      <c r="BG18" s="5">
        <v>8.15</v>
      </c>
      <c r="BH18" s="5">
        <v>8.23</v>
      </c>
      <c r="BI18" s="5">
        <v>8.23</v>
      </c>
      <c r="BJ18" s="5">
        <v>8.18</v>
      </c>
      <c r="BK18" s="5">
        <v>8.09</v>
      </c>
      <c r="BL18" s="5">
        <v>7.91</v>
      </c>
      <c r="BM18" s="5">
        <v>7.98</v>
      </c>
      <c r="BN18" s="5">
        <v>7.92</v>
      </c>
      <c r="BO18" s="5">
        <v>7.97</v>
      </c>
      <c r="BP18" s="27">
        <v>7.9</v>
      </c>
      <c r="BQ18" s="27">
        <v>7.97</v>
      </c>
      <c r="BR18" s="27">
        <v>8.11</v>
      </c>
      <c r="BS18" s="72">
        <v>8.18</v>
      </c>
      <c r="BT18" s="72">
        <v>8.19</v>
      </c>
      <c r="BU18" s="72">
        <v>7.97</v>
      </c>
      <c r="BV18" s="72" t="s">
        <v>8</v>
      </c>
      <c r="BW18" s="72">
        <v>8.2100000000000009</v>
      </c>
      <c r="BX18" s="27">
        <f t="shared" si="74"/>
        <v>8.0973469387755106</v>
      </c>
    </row>
    <row r="19" spans="1:76" ht="15" thickTop="1">
      <c r="A19" s="63" t="s">
        <v>24</v>
      </c>
      <c r="B19" s="63" t="s">
        <v>20</v>
      </c>
      <c r="C19" s="64">
        <f>AVERAGE(C15,C13)</f>
        <v>7.91</v>
      </c>
      <c r="D19" s="64">
        <f t="shared" ref="D19:K19" si="75">AVERAGE(D15,D13)</f>
        <v>7.93</v>
      </c>
      <c r="E19" s="64">
        <f t="shared" si="75"/>
        <v>7.915</v>
      </c>
      <c r="F19" s="64">
        <f t="shared" si="75"/>
        <v>7.89</v>
      </c>
      <c r="G19" s="64">
        <f t="shared" si="75"/>
        <v>7.8849999999999998</v>
      </c>
      <c r="H19" s="64">
        <f t="shared" si="75"/>
        <v>7.99</v>
      </c>
      <c r="I19" s="64">
        <f t="shared" si="75"/>
        <v>7.93</v>
      </c>
      <c r="J19" s="64">
        <f t="shared" si="75"/>
        <v>7.9350000000000005</v>
      </c>
      <c r="K19" s="64">
        <f t="shared" si="75"/>
        <v>7.93</v>
      </c>
      <c r="L19" s="65">
        <f>AVERAGE(L17,L15,L13)</f>
        <v>8.2899999999999991</v>
      </c>
      <c r="M19" s="64">
        <f t="shared" ref="M19:AS19" si="76">AVERAGE(M17,M15,M13)</f>
        <v>8.2833333333333332</v>
      </c>
      <c r="N19" s="64">
        <f t="shared" si="76"/>
        <v>8.3766666666666669</v>
      </c>
      <c r="O19" s="64">
        <f t="shared" si="76"/>
        <v>8.18</v>
      </c>
      <c r="P19" s="64">
        <f t="shared" si="76"/>
        <v>8.0499999999999989</v>
      </c>
      <c r="Q19" s="64">
        <f t="shared" si="76"/>
        <v>7.9766666666666666</v>
      </c>
      <c r="R19" s="64">
        <f t="shared" si="76"/>
        <v>7.956666666666667</v>
      </c>
      <c r="S19" s="64">
        <f t="shared" si="76"/>
        <v>7.9366666666666665</v>
      </c>
      <c r="T19" s="64">
        <f t="shared" si="76"/>
        <v>7.98</v>
      </c>
      <c r="U19" s="64">
        <f t="shared" si="76"/>
        <v>8.163333333333334</v>
      </c>
      <c r="V19" s="64">
        <f t="shared" si="76"/>
        <v>8.17</v>
      </c>
      <c r="W19" s="64">
        <f t="shared" si="76"/>
        <v>8.1366666666666667</v>
      </c>
      <c r="X19" s="64">
        <f t="shared" si="76"/>
        <v>8.2066666666666652</v>
      </c>
      <c r="Y19" s="64">
        <f t="shared" si="76"/>
        <v>8.3033333333333328</v>
      </c>
      <c r="Z19" s="64">
        <f t="shared" si="76"/>
        <v>8.3033333333333328</v>
      </c>
      <c r="AA19" s="64">
        <f t="shared" si="76"/>
        <v>8.2900000000000009</v>
      </c>
      <c r="AB19" s="64">
        <f t="shared" si="76"/>
        <v>8.14</v>
      </c>
      <c r="AC19" s="64">
        <f t="shared" si="76"/>
        <v>8.1199999999999992</v>
      </c>
      <c r="AD19" s="64">
        <f t="shared" si="76"/>
        <v>8.2099999999999991</v>
      </c>
      <c r="AE19" s="64">
        <f t="shared" si="76"/>
        <v>8.1566666666666663</v>
      </c>
      <c r="AF19" s="64">
        <f t="shared" si="76"/>
        <v>8.0966666666666658</v>
      </c>
      <c r="AG19" s="64">
        <f t="shared" si="76"/>
        <v>8.2966666666666669</v>
      </c>
      <c r="AH19" s="64">
        <f t="shared" si="76"/>
        <v>8.14</v>
      </c>
      <c r="AI19" s="64">
        <f t="shared" si="76"/>
        <v>8.1</v>
      </c>
      <c r="AJ19" s="64">
        <f t="shared" si="76"/>
        <v>8.0066666666666677</v>
      </c>
      <c r="AK19" s="64">
        <f t="shared" si="76"/>
        <v>8.0266666666666655</v>
      </c>
      <c r="AL19" s="64">
        <f t="shared" si="76"/>
        <v>7.9766666666666666</v>
      </c>
      <c r="AM19" s="64">
        <f t="shared" si="76"/>
        <v>7.9433333333333325</v>
      </c>
      <c r="AN19" s="64">
        <f t="shared" si="76"/>
        <v>7.9899999999999993</v>
      </c>
      <c r="AO19" s="64">
        <f t="shared" si="76"/>
        <v>7.94</v>
      </c>
      <c r="AP19" s="64">
        <f t="shared" si="76"/>
        <v>7.913333333333334</v>
      </c>
      <c r="AQ19" s="64">
        <f t="shared" si="76"/>
        <v>8.0133333333333336</v>
      </c>
      <c r="AR19" s="64">
        <f t="shared" si="76"/>
        <v>8.1833333333333336</v>
      </c>
      <c r="AS19" s="64">
        <f t="shared" si="76"/>
        <v>8.18</v>
      </c>
      <c r="AT19" s="64">
        <f t="shared" ref="AT19:AZ19" si="77">AVERAGE(AT17,AT15,AT13)</f>
        <v>8.14</v>
      </c>
      <c r="AU19" s="64">
        <f t="shared" si="77"/>
        <v>8.2033333333333331</v>
      </c>
      <c r="AV19" s="64">
        <f t="shared" si="77"/>
        <v>8.1366666666666685</v>
      </c>
      <c r="AW19" s="64">
        <f t="shared" si="77"/>
        <v>8.1833333333333336</v>
      </c>
      <c r="AX19" s="64">
        <f t="shared" si="77"/>
        <v>8.1933333333333334</v>
      </c>
      <c r="AY19" s="64">
        <f t="shared" si="77"/>
        <v>8.0399999999999991</v>
      </c>
      <c r="AZ19" s="64">
        <f t="shared" si="77"/>
        <v>8.0266666666666673</v>
      </c>
      <c r="BA19" s="64">
        <f t="shared" ref="BA19:BF19" si="78">AVERAGE(BA17,BA15,BA13)</f>
        <v>8.0366666666666671</v>
      </c>
      <c r="BB19" s="64">
        <f t="shared" si="78"/>
        <v>8.0399999999999991</v>
      </c>
      <c r="BC19" s="64">
        <f t="shared" si="78"/>
        <v>8.07</v>
      </c>
      <c r="BD19" s="64">
        <f t="shared" si="78"/>
        <v>8.0033333333333321</v>
      </c>
      <c r="BE19" s="64">
        <f t="shared" si="78"/>
        <v>8.0766666666666662</v>
      </c>
      <c r="BF19" s="64">
        <f t="shared" si="78"/>
        <v>8.0200000000000014</v>
      </c>
      <c r="BG19" s="64">
        <f t="shared" ref="BG19" si="79">AVERAGE(BG17,BG15,BG13)</f>
        <v>8.0766666666666662</v>
      </c>
      <c r="BH19" s="64">
        <f t="shared" ref="BH19:BI19" si="80">AVERAGE(BH17,BH15,BH13)</f>
        <v>8.1733333333333338</v>
      </c>
      <c r="BI19" s="64">
        <f t="shared" si="80"/>
        <v>8.0633333333333326</v>
      </c>
      <c r="BJ19" s="64">
        <f t="shared" ref="BJ19:BK19" si="81">AVERAGE(BJ17,BJ15,BJ13)</f>
        <v>8.06</v>
      </c>
      <c r="BK19" s="64">
        <f t="shared" si="81"/>
        <v>8.01</v>
      </c>
      <c r="BL19" s="64">
        <f t="shared" ref="BL19:BO19" si="82">AVERAGE(BL17,BL15,BL13)</f>
        <v>7.96</v>
      </c>
      <c r="BM19" s="64">
        <f t="shared" ref="BM19" si="83">AVERAGE(BM17,BM15,BM13)</f>
        <v>8.0266666666666655</v>
      </c>
      <c r="BN19" s="64">
        <f t="shared" ref="BN19" si="84">AVERAGE(BN17,BN15,BN13)</f>
        <v>7.9933333333333332</v>
      </c>
      <c r="BO19" s="64">
        <f t="shared" si="82"/>
        <v>8.086666666666666</v>
      </c>
      <c r="BP19" s="64">
        <f t="shared" ref="BP19:BQ19" si="85">AVERAGE(BP17,BP15,BP13)</f>
        <v>8.0766666666666662</v>
      </c>
      <c r="BQ19" s="64">
        <f t="shared" si="85"/>
        <v>8.1466666666666665</v>
      </c>
      <c r="BR19" s="64">
        <f t="shared" ref="BR19:BS19" si="86">AVERAGE(BR17,BR15,BR13)</f>
        <v>8.043333333333333</v>
      </c>
      <c r="BS19" s="64">
        <f t="shared" si="86"/>
        <v>8.18</v>
      </c>
      <c r="BT19" s="64">
        <f t="shared" ref="BT19:BU19" si="87">AVERAGE(BT17,BT15,BT13)</f>
        <v>8.1833333333333336</v>
      </c>
      <c r="BU19" s="64">
        <f t="shared" si="87"/>
        <v>7.9433333333333325</v>
      </c>
      <c r="BV19" s="64" t="s">
        <v>8</v>
      </c>
      <c r="BW19" s="64">
        <f t="shared" ref="BW19" si="88">AVERAGE(BW17,BW15,BW13)</f>
        <v>8.1766666666666676</v>
      </c>
      <c r="BX19" s="64">
        <f t="shared" ref="BX19" si="89">AVERAGE(BX13,BX15,BX17)</f>
        <v>8.1073011750154613</v>
      </c>
    </row>
    <row r="20" spans="1:76">
      <c r="A20" s="21" t="s">
        <v>24</v>
      </c>
      <c r="B20" s="21" t="s">
        <v>21</v>
      </c>
      <c r="C20" s="20">
        <f>AVERAGE(C14,C16)</f>
        <v>7.9450000000000003</v>
      </c>
      <c r="D20" s="20">
        <f t="shared" ref="D20:K20" si="90">AVERAGE(D14,D16)</f>
        <v>7.92</v>
      </c>
      <c r="E20" s="20">
        <f t="shared" si="90"/>
        <v>7.9</v>
      </c>
      <c r="F20" s="20">
        <f t="shared" si="90"/>
        <v>7.8550000000000004</v>
      </c>
      <c r="G20" s="20">
        <f t="shared" si="90"/>
        <v>7.9350000000000005</v>
      </c>
      <c r="H20" s="20">
        <f t="shared" si="90"/>
        <v>7.89</v>
      </c>
      <c r="I20" s="20">
        <f t="shared" si="90"/>
        <v>7.9649999999999999</v>
      </c>
      <c r="J20" s="20">
        <f t="shared" si="90"/>
        <v>7.92</v>
      </c>
      <c r="K20" s="20">
        <f t="shared" si="90"/>
        <v>7.94</v>
      </c>
      <c r="L20" s="62">
        <f>AVERAGE(L14,L16,L18)</f>
        <v>8.2966666666666669</v>
      </c>
      <c r="M20" s="20">
        <f t="shared" ref="M20:AS20" si="91">AVERAGE(M14,M16,M18)</f>
        <v>8.2866666666666671</v>
      </c>
      <c r="N20" s="20">
        <f t="shared" si="91"/>
        <v>8.34</v>
      </c>
      <c r="O20" s="20">
        <f t="shared" si="91"/>
        <v>8.24</v>
      </c>
      <c r="P20" s="20">
        <f t="shared" si="91"/>
        <v>8.06</v>
      </c>
      <c r="Q20" s="20">
        <f t="shared" si="91"/>
        <v>7.9333333333333336</v>
      </c>
      <c r="R20" s="20">
        <f t="shared" si="91"/>
        <v>7.8533333333333344</v>
      </c>
      <c r="S20" s="20">
        <f t="shared" si="91"/>
        <v>7.7533333333333339</v>
      </c>
      <c r="T20" s="20">
        <f t="shared" si="91"/>
        <v>7.8566666666666665</v>
      </c>
      <c r="U20" s="20">
        <f t="shared" si="91"/>
        <v>8.0033333333333339</v>
      </c>
      <c r="V20" s="20">
        <f t="shared" si="91"/>
        <v>8.0066666666666659</v>
      </c>
      <c r="W20" s="20">
        <f t="shared" si="91"/>
        <v>7.9533333333333331</v>
      </c>
      <c r="X20" s="20">
        <f t="shared" si="91"/>
        <v>8.1199999999999992</v>
      </c>
      <c r="Y20" s="20">
        <f t="shared" si="91"/>
        <v>8.18</v>
      </c>
      <c r="Z20" s="20">
        <f t="shared" si="91"/>
        <v>8.2166666666666668</v>
      </c>
      <c r="AA20" s="20">
        <f t="shared" si="91"/>
        <v>8.2033333333333331</v>
      </c>
      <c r="AB20" s="20">
        <f t="shared" si="91"/>
        <v>8.0566666666666666</v>
      </c>
      <c r="AC20" s="20">
        <f t="shared" si="91"/>
        <v>8.08</v>
      </c>
      <c r="AD20" s="20">
        <f t="shared" si="91"/>
        <v>8.1533333333333342</v>
      </c>
      <c r="AE20" s="20">
        <f t="shared" si="91"/>
        <v>8.1100000000000012</v>
      </c>
      <c r="AF20" s="20">
        <f t="shared" si="91"/>
        <v>8.0466666666666669</v>
      </c>
      <c r="AG20" s="20">
        <f t="shared" si="91"/>
        <v>8.27</v>
      </c>
      <c r="AH20" s="20">
        <f t="shared" si="91"/>
        <v>8.1</v>
      </c>
      <c r="AI20" s="20">
        <f t="shared" si="91"/>
        <v>8.0033333333333321</v>
      </c>
      <c r="AJ20" s="20">
        <f t="shared" si="91"/>
        <v>7.97</v>
      </c>
      <c r="AK20" s="20">
        <f t="shared" si="91"/>
        <v>7.9733333333333336</v>
      </c>
      <c r="AL20" s="20">
        <f t="shared" si="91"/>
        <v>7.9466666666666681</v>
      </c>
      <c r="AM20" s="20">
        <f t="shared" si="91"/>
        <v>7.8466666666666667</v>
      </c>
      <c r="AN20" s="20">
        <f t="shared" si="91"/>
        <v>7.9466666666666663</v>
      </c>
      <c r="AO20" s="20">
        <f t="shared" si="91"/>
        <v>7.9433333333333342</v>
      </c>
      <c r="AP20" s="20">
        <f t="shared" si="91"/>
        <v>7.8933333333333335</v>
      </c>
      <c r="AQ20" s="20">
        <f t="shared" si="91"/>
        <v>8.0200000000000014</v>
      </c>
      <c r="AR20" s="20">
        <f t="shared" si="91"/>
        <v>8.2200000000000006</v>
      </c>
      <c r="AS20" s="20">
        <f t="shared" si="91"/>
        <v>8.2000000000000011</v>
      </c>
      <c r="AT20" s="20">
        <f t="shared" ref="AT20:AZ20" si="92">AVERAGE(AT14,AT16,AT18)</f>
        <v>8.1633333333333322</v>
      </c>
      <c r="AU20" s="20">
        <f t="shared" si="92"/>
        <v>8.2033333333333331</v>
      </c>
      <c r="AV20" s="20">
        <f t="shared" si="92"/>
        <v>8.0799999999999983</v>
      </c>
      <c r="AW20" s="20">
        <f t="shared" si="92"/>
        <v>8.1766666666666659</v>
      </c>
      <c r="AX20" s="20">
        <f t="shared" si="92"/>
        <v>8.1933333333333334</v>
      </c>
      <c r="AY20" s="20">
        <f t="shared" si="92"/>
        <v>8.0466666666666669</v>
      </c>
      <c r="AZ20" s="20">
        <f t="shared" si="92"/>
        <v>8.02</v>
      </c>
      <c r="BA20" s="20">
        <f t="shared" ref="BA20:BB20" si="93">AVERAGE(BA14,BA16,BA18)</f>
        <v>8.0433333333333348</v>
      </c>
      <c r="BB20" s="20">
        <f t="shared" si="93"/>
        <v>8.0633333333333344</v>
      </c>
      <c r="BC20" s="20">
        <f t="shared" ref="BC20" si="94">AVERAGE(BC14,BC16,BC18)</f>
        <v>8.0833333333333339</v>
      </c>
      <c r="BD20" s="20">
        <f t="shared" ref="BD20:BE20" si="95">AVERAGE(BD14,BD16,BD18)</f>
        <v>8.0200000000000014</v>
      </c>
      <c r="BE20" s="20">
        <f t="shared" si="95"/>
        <v>8.0900000000000016</v>
      </c>
      <c r="BF20" s="20">
        <f t="shared" ref="BF20:BH20" si="96">AVERAGE(BF14,BF16,BF18)</f>
        <v>8.0299999999999994</v>
      </c>
      <c r="BG20" s="20">
        <f t="shared" ref="BG20" si="97">AVERAGE(BG14,BG16,BG18)</f>
        <v>8.11</v>
      </c>
      <c r="BH20" s="20">
        <f t="shared" si="96"/>
        <v>8.206666666666667</v>
      </c>
      <c r="BI20" s="20">
        <f t="shared" ref="BI20:BJ20" si="98">AVERAGE(BI14,BI16,BI18)</f>
        <v>8.1133333333333333</v>
      </c>
      <c r="BJ20" s="20">
        <f t="shared" si="98"/>
        <v>8.11</v>
      </c>
      <c r="BK20" s="20">
        <f t="shared" ref="BK20:BL20" si="99">AVERAGE(BK14,BK16,BK18)</f>
        <v>8.0566666666666666</v>
      </c>
      <c r="BL20" s="20">
        <f t="shared" si="99"/>
        <v>7.94</v>
      </c>
      <c r="BM20" s="20">
        <f t="shared" ref="BM20" si="100">AVERAGE(BM14,BM16,BM18)</f>
        <v>8.02</v>
      </c>
      <c r="BN20" s="20">
        <f t="shared" ref="BN20" si="101">AVERAGE(BN14,BN16,BN18)</f>
        <v>7.9600000000000009</v>
      </c>
      <c r="BO20" s="20">
        <f t="shared" ref="BO20:BP20" si="102">AVERAGE(BO14,BO16,BO18)</f>
        <v>8.0366666666666671</v>
      </c>
      <c r="BP20" s="20">
        <f t="shared" si="102"/>
        <v>7.9333333333333327</v>
      </c>
      <c r="BQ20" s="20">
        <f t="shared" ref="BQ20:BR20" si="103">AVERAGE(BQ14,BQ16,BQ18)</f>
        <v>8.0666666666666664</v>
      </c>
      <c r="BR20" s="20">
        <f t="shared" si="103"/>
        <v>8.0266666666666655</v>
      </c>
      <c r="BS20" s="20">
        <f t="shared" ref="BS20:BT20" si="104">AVERAGE(BS14,BS16,BS18)</f>
        <v>8.1666666666666661</v>
      </c>
      <c r="BT20" s="20">
        <f t="shared" si="104"/>
        <v>8.1399999999999988</v>
      </c>
      <c r="BU20" s="20">
        <f t="shared" ref="BU20:BX20" si="105">AVERAGE(BU14,BU16,BU18)</f>
        <v>7.8833333333333329</v>
      </c>
      <c r="BV20" s="20" t="s">
        <v>8</v>
      </c>
      <c r="BW20" s="20">
        <f t="shared" si="105"/>
        <v>8.163333333333334</v>
      </c>
      <c r="BX20" s="20">
        <f t="shared" si="105"/>
        <v>8.0925765306122468</v>
      </c>
    </row>
    <row r="21" spans="1:76">
      <c r="A21" s="21" t="s">
        <v>18</v>
      </c>
      <c r="B21" s="21" t="s">
        <v>20</v>
      </c>
      <c r="C21" s="26" t="s">
        <v>8</v>
      </c>
      <c r="D21" s="26" t="s">
        <v>8</v>
      </c>
      <c r="E21" s="26" t="s">
        <v>8</v>
      </c>
      <c r="F21" s="26" t="s">
        <v>8</v>
      </c>
      <c r="G21" s="26" t="s">
        <v>8</v>
      </c>
      <c r="H21" s="26" t="s">
        <v>8</v>
      </c>
      <c r="I21" s="26" t="s">
        <v>8</v>
      </c>
      <c r="J21" s="26" t="s">
        <v>8</v>
      </c>
      <c r="K21" s="26" t="s">
        <v>8</v>
      </c>
      <c r="L21" s="68">
        <f>STDEV(L13,L15,L17)/SQRT(COUNT(L13,L15,L17))</f>
        <v>7.76745346515402E-2</v>
      </c>
      <c r="M21" s="28">
        <f t="shared" ref="M21:AS21" si="106">STDEV(M13,M15,M17)/SQRT(COUNT(M13,M15,M17))</f>
        <v>2.8480012484391755E-2</v>
      </c>
      <c r="N21" s="28">
        <f t="shared" si="106"/>
        <v>8.8191710368823398E-3</v>
      </c>
      <c r="O21" s="28">
        <f t="shared" si="106"/>
        <v>2.3094010767585053E-2</v>
      </c>
      <c r="P21" s="28">
        <f t="shared" si="106"/>
        <v>4.725815626252592E-2</v>
      </c>
      <c r="Q21" s="28">
        <f t="shared" si="106"/>
        <v>2.1858128414339834E-2</v>
      </c>
      <c r="R21" s="28">
        <f t="shared" si="106"/>
        <v>3.8441875315569383E-2</v>
      </c>
      <c r="S21" s="28">
        <f t="shared" si="106"/>
        <v>2.3333333333333428E-2</v>
      </c>
      <c r="T21" s="28">
        <f t="shared" si="106"/>
        <v>4.3588989435406858E-2</v>
      </c>
      <c r="U21" s="28">
        <f t="shared" si="106"/>
        <v>2.0275875100993636E-2</v>
      </c>
      <c r="V21" s="28">
        <f t="shared" si="106"/>
        <v>1.154700538379227E-2</v>
      </c>
      <c r="W21" s="28">
        <f t="shared" si="106"/>
        <v>3.7118429085533866E-2</v>
      </c>
      <c r="X21" s="28">
        <f t="shared" si="106"/>
        <v>2.1858128414340126E-2</v>
      </c>
      <c r="Y21" s="28">
        <f t="shared" si="106"/>
        <v>2.7284509239574834E-2</v>
      </c>
      <c r="Z21" s="28">
        <f t="shared" si="106"/>
        <v>1.8559214542766933E-2</v>
      </c>
      <c r="AA21" s="28">
        <f t="shared" si="106"/>
        <v>3.0550504633038864E-2</v>
      </c>
      <c r="AB21" s="28">
        <f t="shared" si="106"/>
        <v>1.1547005383792783E-2</v>
      </c>
      <c r="AC21" s="28">
        <f t="shared" si="106"/>
        <v>3.5118845842842306E-2</v>
      </c>
      <c r="AD21" s="28">
        <f t="shared" si="106"/>
        <v>3.0550504633038864E-2</v>
      </c>
      <c r="AE21" s="28">
        <f t="shared" si="106"/>
        <v>4.2557151116012416E-2</v>
      </c>
      <c r="AF21" s="28">
        <f t="shared" si="106"/>
        <v>3.1797973380564767E-2</v>
      </c>
      <c r="AG21" s="28">
        <f t="shared" si="106"/>
        <v>8.8191710368823398E-3</v>
      </c>
      <c r="AH21" s="28">
        <f t="shared" si="106"/>
        <v>1.7320508075688919E-2</v>
      </c>
      <c r="AI21" s="28">
        <f t="shared" si="106"/>
        <v>9.9999999999997868E-3</v>
      </c>
      <c r="AJ21" s="28">
        <f t="shared" si="106"/>
        <v>1.2018504251546375E-2</v>
      </c>
      <c r="AK21" s="28">
        <f t="shared" si="106"/>
        <v>8.8191710368817813E-3</v>
      </c>
      <c r="AL21" s="28">
        <f t="shared" si="106"/>
        <v>2.603416558635549E-2</v>
      </c>
      <c r="AM21" s="28">
        <f t="shared" si="106"/>
        <v>1.4529663145135508E-2</v>
      </c>
      <c r="AN21" s="28">
        <f t="shared" si="106"/>
        <v>1.5275252316519432E-2</v>
      </c>
      <c r="AO21" s="28">
        <f t="shared" si="106"/>
        <v>5.7735026918963915E-3</v>
      </c>
      <c r="AP21" s="28">
        <f t="shared" si="106"/>
        <v>8.8191710368817813E-3</v>
      </c>
      <c r="AQ21" s="28">
        <f t="shared" si="106"/>
        <v>3.1797973380564816E-2</v>
      </c>
      <c r="AR21" s="28">
        <f t="shared" si="106"/>
        <v>4.9777281743560213E-2</v>
      </c>
      <c r="AS21" s="28">
        <f t="shared" si="106"/>
        <v>9.9999999999997868E-3</v>
      </c>
      <c r="AT21" s="28">
        <f t="shared" ref="AT21:AV22" si="107">STDEV(AT13,AT15,AT17)/SQRT(COUNT(AT13,AT15,AT17))</f>
        <v>2.0816659994661309E-2</v>
      </c>
      <c r="AU21" s="28">
        <f t="shared" si="107"/>
        <v>4.4845413490245324E-2</v>
      </c>
      <c r="AV21" s="28">
        <f t="shared" si="107"/>
        <v>3.3333333333333215E-2</v>
      </c>
      <c r="AW21" s="28">
        <f t="shared" ref="AW21:AX21" si="108">STDEV(AW13,AW15,AW17)/SQRT(COUNT(AW13,AW15,AW17))</f>
        <v>2.18581284143399E-2</v>
      </c>
      <c r="AX21" s="28">
        <f t="shared" si="108"/>
        <v>1.763834207376401E-2</v>
      </c>
      <c r="AY21" s="28">
        <f t="shared" ref="AY21:AZ21" si="109">STDEV(AY13,AY15,AY17)/SQRT(COUNT(AY13,AY15,AY17))</f>
        <v>2.3094010767585053E-2</v>
      </c>
      <c r="AZ21" s="28">
        <f t="shared" si="109"/>
        <v>1.7638342073764121E-2</v>
      </c>
      <c r="BA21" s="28">
        <f t="shared" ref="BA21:BB21" si="110">STDEV(BA13,BA15,BA17)/SQRT(COUNT(BA13,BA15,BA17))</f>
        <v>2.4037008503093326E-2</v>
      </c>
      <c r="BB21" s="28">
        <f t="shared" si="110"/>
        <v>1.5275252316519723E-2</v>
      </c>
      <c r="BC21" s="28">
        <f t="shared" ref="BC21" si="111">STDEV(BC13,BC15,BC17)/SQRT(COUNT(BC13,BC15,BC17))</f>
        <v>1.9999999999999577E-2</v>
      </c>
      <c r="BD21" s="28">
        <f t="shared" ref="BD21:BE21" si="112">STDEV(BD13,BD15,BD17)/SQRT(COUNT(BD13,BD15,BD17))</f>
        <v>1.4529663145135268E-2</v>
      </c>
      <c r="BE21" s="28">
        <f t="shared" si="112"/>
        <v>2.1858128414339536E-2</v>
      </c>
      <c r="BF21" s="28">
        <f t="shared" ref="BF21:BH21" si="113">STDEV(BF13,BF15,BF17)/SQRT(COUNT(BF13,BF15,BF17))</f>
        <v>2.5166114784235884E-2</v>
      </c>
      <c r="BG21" s="28">
        <f t="shared" ref="BG21" si="114">STDEV(BG13,BG15,BG17)/SQRT(COUNT(BG13,BG15,BG17))</f>
        <v>3.4801021696368784E-2</v>
      </c>
      <c r="BH21" s="28">
        <f t="shared" si="113"/>
        <v>2.603416558635549E-2</v>
      </c>
      <c r="BI21" s="28">
        <f t="shared" ref="BI21:BJ21" si="115">STDEV(BI13,BI15,BI17)/SQRT(COUNT(BI13,BI15,BI17))</f>
        <v>2.0275875100994125E-2</v>
      </c>
      <c r="BJ21" s="28">
        <f t="shared" si="115"/>
        <v>3.6055512754640272E-2</v>
      </c>
      <c r="BK21" s="28">
        <f t="shared" ref="BK21:BL21" si="116">STDEV(BK13,BK15,BK17)/SQRT(COUNT(BK13,BK15,BK17))</f>
        <v>4.1633319989322765E-2</v>
      </c>
      <c r="BL21" s="28">
        <f t="shared" si="116"/>
        <v>1.5275252316519626E-2</v>
      </c>
      <c r="BM21" s="28">
        <f t="shared" ref="BM21" si="117">STDEV(BM13,BM15,BM17)/SQRT(COUNT(BM13,BM15,BM17))</f>
        <v>2.7284509239574834E-2</v>
      </c>
      <c r="BN21" s="28">
        <f t="shared" ref="BN21" si="118">STDEV(BN13,BN15,BN17)/SQRT(COUNT(BN13,BN15,BN17))</f>
        <v>2.4037008503092955E-2</v>
      </c>
      <c r="BO21" s="28">
        <f t="shared" ref="BO21:BP21" si="119">STDEV(BO13,BO15,BO17)/SQRT(COUNT(BO13,BO15,BO17))</f>
        <v>2.6034165586355979E-2</v>
      </c>
      <c r="BP21" s="28">
        <f t="shared" si="119"/>
        <v>1.8559214542766933E-2</v>
      </c>
      <c r="BQ21" s="28">
        <f t="shared" ref="BQ21:BR21" si="120">STDEV(BQ13,BQ15,BQ17)/SQRT(COUNT(BQ13,BQ15,BQ17))</f>
        <v>3.1797973380564705E-2</v>
      </c>
      <c r="BR21" s="28">
        <f t="shared" si="120"/>
        <v>0.12784539273843396</v>
      </c>
      <c r="BS21" s="28">
        <f t="shared" ref="BS21:BT21" si="121">STDEV(BS13,BS15,BS17)/SQRT(COUNT(BS13,BS15,BS17))</f>
        <v>7.0237691685685208E-2</v>
      </c>
      <c r="BT21" s="28">
        <f t="shared" si="121"/>
        <v>2.603416558635549E-2</v>
      </c>
      <c r="BU21" s="28">
        <f t="shared" ref="BU21:BX21" si="122">STDEV(BU13,BU15,BU17)/SQRT(COUNT(BU13,BU15,BU17))</f>
        <v>4.6666666666666454E-2</v>
      </c>
      <c r="BV21" s="28" t="s">
        <v>8</v>
      </c>
      <c r="BW21" s="28">
        <f t="shared" si="122"/>
        <v>4.3716256828680251E-2</v>
      </c>
      <c r="BX21" s="20">
        <f t="shared" si="122"/>
        <v>1.3904374899788767E-2</v>
      </c>
    </row>
    <row r="22" spans="1:76">
      <c r="A22" s="21" t="s">
        <v>18</v>
      </c>
      <c r="B22" s="21" t="s">
        <v>21</v>
      </c>
      <c r="C22" s="26" t="s">
        <v>8</v>
      </c>
      <c r="D22" s="26" t="s">
        <v>8</v>
      </c>
      <c r="E22" s="26" t="s">
        <v>8</v>
      </c>
      <c r="F22" s="26" t="s">
        <v>8</v>
      </c>
      <c r="G22" s="26" t="s">
        <v>8</v>
      </c>
      <c r="H22" s="26" t="s">
        <v>8</v>
      </c>
      <c r="I22" s="26" t="s">
        <v>8</v>
      </c>
      <c r="J22" s="26" t="s">
        <v>8</v>
      </c>
      <c r="K22" s="26" t="s">
        <v>8</v>
      </c>
      <c r="L22" s="68">
        <f>STDEV(L14,L16,L18)/SQRT(COUNT(L14,L16,L18))</f>
        <v>4.977728174356031E-2</v>
      </c>
      <c r="M22" s="28">
        <f t="shared" ref="M22:AS22" si="123">STDEV(M14,M16,M18)/SQRT(COUNT(M14,M16,M18))</f>
        <v>2.1858128414340126E-2</v>
      </c>
      <c r="N22" s="28">
        <f t="shared" si="123"/>
        <v>4.3588989435406823E-2</v>
      </c>
      <c r="O22" s="28">
        <f t="shared" si="123"/>
        <v>2.5166114784235295E-2</v>
      </c>
      <c r="P22" s="28">
        <f t="shared" si="123"/>
        <v>4.5825756949558302E-2</v>
      </c>
      <c r="Q22" s="28">
        <f t="shared" si="123"/>
        <v>4.9777281743560262E-2</v>
      </c>
      <c r="R22" s="28">
        <f t="shared" si="123"/>
        <v>4.6666666666666731E-2</v>
      </c>
      <c r="S22" s="28">
        <f t="shared" si="123"/>
        <v>4.33333333333333E-2</v>
      </c>
      <c r="T22" s="28">
        <f t="shared" si="123"/>
        <v>2.6034165586355736E-2</v>
      </c>
      <c r="U22" s="28">
        <f t="shared" si="123"/>
        <v>3.5276684147527909E-2</v>
      </c>
      <c r="V22" s="28">
        <f t="shared" si="123"/>
        <v>1.2018504251546375E-2</v>
      </c>
      <c r="W22" s="28">
        <f t="shared" si="123"/>
        <v>2.9627314724385168E-2</v>
      </c>
      <c r="X22" s="28">
        <f t="shared" si="123"/>
        <v>3.2145502536643049E-2</v>
      </c>
      <c r="Y22" s="28">
        <f t="shared" si="123"/>
        <v>2.3094010767585053E-2</v>
      </c>
      <c r="Z22" s="28">
        <f t="shared" si="123"/>
        <v>1.8559214542766933E-2</v>
      </c>
      <c r="AA22" s="28">
        <f t="shared" si="123"/>
        <v>3.9299420408505065E-2</v>
      </c>
      <c r="AB22" s="28">
        <f t="shared" si="123"/>
        <v>1.763834207376401E-2</v>
      </c>
      <c r="AC22" s="28">
        <f t="shared" si="123"/>
        <v>3.6055512754640112E-2</v>
      </c>
      <c r="AD22" s="28">
        <f t="shared" si="123"/>
        <v>6.6666666666665248E-3</v>
      </c>
      <c r="AE22" s="28">
        <f t="shared" si="123"/>
        <v>2.0000000000000167E-2</v>
      </c>
      <c r="AF22" s="28">
        <f t="shared" si="123"/>
        <v>2.9059326290271081E-2</v>
      </c>
      <c r="AG22" s="28">
        <f t="shared" si="123"/>
        <v>1.154700538379227E-2</v>
      </c>
      <c r="AH22" s="28">
        <f t="shared" si="123"/>
        <v>2.0816659994661452E-2</v>
      </c>
      <c r="AI22" s="28">
        <f t="shared" si="123"/>
        <v>6.6666666666665248E-3</v>
      </c>
      <c r="AJ22" s="28">
        <f t="shared" si="123"/>
        <v>4.5092497528229164E-2</v>
      </c>
      <c r="AK22" s="28">
        <f t="shared" si="123"/>
        <v>3.1797973380564691E-2</v>
      </c>
      <c r="AL22" s="28">
        <f t="shared" si="123"/>
        <v>2.9059326290271047E-2</v>
      </c>
      <c r="AM22" s="28">
        <f t="shared" si="123"/>
        <v>3.7118429085533464E-2</v>
      </c>
      <c r="AN22" s="28">
        <f t="shared" si="123"/>
        <v>1.6666666666666906E-2</v>
      </c>
      <c r="AO22" s="28">
        <f t="shared" si="123"/>
        <v>4.0551750201988049E-2</v>
      </c>
      <c r="AP22" s="28">
        <f t="shared" si="123"/>
        <v>2.1858128414340126E-2</v>
      </c>
      <c r="AQ22" s="28">
        <f t="shared" si="123"/>
        <v>1.5275252316519723E-2</v>
      </c>
      <c r="AR22" s="28">
        <f t="shared" si="123"/>
        <v>2.0000000000000167E-2</v>
      </c>
      <c r="AS22" s="28">
        <f t="shared" si="123"/>
        <v>2.0000000000000167E-2</v>
      </c>
      <c r="AT22" s="28">
        <f t="shared" si="107"/>
        <v>2.333333333333339E-2</v>
      </c>
      <c r="AU22" s="28">
        <f t="shared" si="107"/>
        <v>7.0553368295055818E-2</v>
      </c>
      <c r="AV22" s="28">
        <f t="shared" si="107"/>
        <v>3.9999999999999737E-2</v>
      </c>
      <c r="AW22" s="28">
        <f t="shared" ref="AW22:AX22" si="124">STDEV(AW14,AW16,AW18)/SQRT(COUNT(AW14,AW16,AW18))</f>
        <v>5.8118652580542093E-2</v>
      </c>
      <c r="AX22" s="28">
        <f t="shared" si="124"/>
        <v>4.2557151116012604E-2</v>
      </c>
      <c r="AY22" s="28">
        <f t="shared" ref="AY22:AZ22" si="125">STDEV(AY14,AY16,AY18)/SQRT(COUNT(AY14,AY16,AY18))</f>
        <v>5.2387445485005874E-2</v>
      </c>
      <c r="AZ22" s="28">
        <f t="shared" si="125"/>
        <v>5.2915026221291704E-2</v>
      </c>
      <c r="BA22" s="28">
        <f t="shared" ref="BA22:BB22" si="126">STDEV(BA14,BA16,BA18)/SQRT(COUNT(BA14,BA16,BA18))</f>
        <v>6.0644684662200847E-2</v>
      </c>
      <c r="BB22" s="28">
        <f t="shared" si="126"/>
        <v>5.238744548500561E-2</v>
      </c>
      <c r="BC22" s="28">
        <f t="shared" ref="BC22" si="127">STDEV(BC14,BC16,BC18)/SQRT(COUNT(BC14,BC16,BC18))</f>
        <v>4.666666666666669E-2</v>
      </c>
      <c r="BD22" s="28">
        <f t="shared" ref="BD22:BE22" si="128">STDEV(BD14,BD16,BD18)/SQRT(COUNT(BD14,BD16,BD18))</f>
        <v>5.2915026221291468E-2</v>
      </c>
      <c r="BE22" s="28">
        <f t="shared" si="128"/>
        <v>2.3094010767585053E-2</v>
      </c>
      <c r="BF22" s="28">
        <f t="shared" ref="BF22:BH22" si="129">STDEV(BF14,BF16,BF18)/SQRT(COUNT(BF14,BF16,BF18))</f>
        <v>3.7859388972001799E-2</v>
      </c>
      <c r="BG22" s="28">
        <f t="shared" ref="BG22" si="130">STDEV(BG14,BG16,BG18)/SQRT(COUNT(BG14,BG16,BG18))</f>
        <v>2.0816659994661452E-2</v>
      </c>
      <c r="BH22" s="28">
        <f t="shared" si="129"/>
        <v>1.4529663145135813E-2</v>
      </c>
      <c r="BI22" s="28">
        <f t="shared" ref="BI22:BJ22" si="131">STDEV(BI14,BI16,BI18)/SQRT(COUNT(BI14,BI16,BI18))</f>
        <v>5.8972686709847399E-2</v>
      </c>
      <c r="BJ22" s="28">
        <f t="shared" si="131"/>
        <v>3.6055512754639703E-2</v>
      </c>
      <c r="BK22" s="28">
        <f t="shared" ref="BK22:BL22" si="132">STDEV(BK14,BK16,BK18)/SQRT(COUNT(BK14,BK16,BK18))</f>
        <v>1.6666666666666906E-2</v>
      </c>
      <c r="BL22" s="28">
        <f t="shared" si="132"/>
        <v>1.5275252316519432E-2</v>
      </c>
      <c r="BM22" s="28">
        <f t="shared" ref="BM22" si="133">STDEV(BM14,BM16,BM18)/SQRT(COUNT(BM14,BM16,BM18))</f>
        <v>2.3094010767585053E-2</v>
      </c>
      <c r="BN22" s="28">
        <f t="shared" ref="BN22" si="134">STDEV(BN14,BN16,BN18)/SQRT(COUNT(BN14,BN16,BN18))</f>
        <v>2.3094010767585053E-2</v>
      </c>
      <c r="BO22" s="28">
        <f t="shared" ref="BO22:BP22" si="135">STDEV(BO14,BO16,BO18)/SQRT(COUNT(BO14,BO16,BO18))</f>
        <v>3.3333333333333513E-2</v>
      </c>
      <c r="BP22" s="28">
        <f t="shared" si="135"/>
        <v>2.0275875100993903E-2</v>
      </c>
      <c r="BQ22" s="28">
        <f t="shared" ref="BQ22:BR22" si="136">STDEV(BQ14,BQ16,BQ18)/SQRT(COUNT(BQ14,BQ16,BQ18))</f>
        <v>5.0442486501405391E-2</v>
      </c>
      <c r="BR22" s="28">
        <f t="shared" si="136"/>
        <v>6.8879927732572746E-2</v>
      </c>
      <c r="BS22" s="28">
        <f t="shared" ref="BS22:BT22" si="137">STDEV(BS14,BS16,BS18)/SQRT(COUNT(BS14,BS16,BS18))</f>
        <v>6.6666666666665248E-3</v>
      </c>
      <c r="BT22" s="28">
        <f t="shared" si="137"/>
        <v>2.5166114784235884E-2</v>
      </c>
      <c r="BU22" s="28">
        <f t="shared" ref="BU22:BX22" si="138">STDEV(BU14,BU16,BU18)/SQRT(COUNT(BU14,BU16,BU18))</f>
        <v>5.2068331172710945E-2</v>
      </c>
      <c r="BV22" s="28" t="s">
        <v>8</v>
      </c>
      <c r="BW22" s="28">
        <f t="shared" si="138"/>
        <v>3.2829526005987313E-2</v>
      </c>
      <c r="BX22" s="20">
        <f t="shared" si="138"/>
        <v>2.5213839720532988E-3</v>
      </c>
    </row>
    <row r="23" spans="1:76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</sheetData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"/>
  <sheetViews>
    <sheetView tabSelected="1" topLeftCell="U1" workbookViewId="0">
      <selection activeCell="AA24" sqref="AA24"/>
    </sheetView>
  </sheetViews>
  <sheetFormatPr baseColWidth="10" defaultColWidth="8.83203125" defaultRowHeight="14" x14ac:dyDescent="0"/>
  <cols>
    <col min="1" max="1" width="8.83203125" style="5"/>
    <col min="2" max="2" width="11.6640625" style="5" bestFit="1" customWidth="1"/>
    <col min="3" max="3" width="10.6640625" style="5" bestFit="1" customWidth="1"/>
    <col min="4" max="4" width="9.6640625" style="5" bestFit="1" customWidth="1"/>
    <col min="5" max="8" width="10.6640625" style="5" bestFit="1" customWidth="1"/>
    <col min="9" max="9" width="8.83203125" style="5"/>
    <col min="10" max="12" width="9.6640625" style="5" bestFit="1" customWidth="1"/>
    <col min="13" max="13" width="8.83203125" style="5"/>
    <col min="14" max="20" width="9.6640625" style="5" bestFit="1" customWidth="1"/>
    <col min="21" max="21" width="8.83203125" style="5"/>
    <col min="22" max="22" width="9.6640625" style="5" bestFit="1" customWidth="1"/>
    <col min="23" max="23" width="9.6640625" style="5" customWidth="1"/>
    <col min="24" max="24" width="9.6640625" style="5" bestFit="1" customWidth="1"/>
    <col min="25" max="25" width="9.6640625" style="5" customWidth="1"/>
    <col min="26" max="28" width="9.6640625" style="5" bestFit="1" customWidth="1"/>
    <col min="29" max="30" width="8.83203125" style="5"/>
    <col min="31" max="32" width="9.6640625" style="5" bestFit="1" customWidth="1"/>
    <col min="33" max="33" width="8.83203125" style="5"/>
    <col min="34" max="36" width="9.6640625" style="5" bestFit="1" customWidth="1"/>
    <col min="37" max="16384" width="8.83203125" style="5"/>
  </cols>
  <sheetData>
    <row r="1" spans="1:55" s="51" customFormat="1" ht="15" thickBot="1">
      <c r="A1" s="50"/>
      <c r="C1" s="52">
        <v>41603</v>
      </c>
      <c r="D1" s="52">
        <v>41613</v>
      </c>
      <c r="E1" s="52">
        <v>41621</v>
      </c>
      <c r="F1" s="52">
        <v>41627</v>
      </c>
      <c r="G1" s="52">
        <v>41631</v>
      </c>
      <c r="H1" s="52">
        <v>41639</v>
      </c>
      <c r="I1" s="52">
        <v>41646</v>
      </c>
      <c r="J1" s="52">
        <v>41653</v>
      </c>
      <c r="K1" s="52">
        <v>41662</v>
      </c>
      <c r="L1" s="53">
        <v>41670</v>
      </c>
      <c r="M1" s="52">
        <v>41676</v>
      </c>
      <c r="N1" s="52">
        <v>41681</v>
      </c>
      <c r="O1" s="52">
        <v>41688</v>
      </c>
      <c r="P1" s="52">
        <v>41694</v>
      </c>
      <c r="Q1" s="52">
        <v>41700</v>
      </c>
      <c r="R1" s="52">
        <v>41716</v>
      </c>
      <c r="S1" s="52">
        <v>41722</v>
      </c>
      <c r="T1" s="52">
        <v>41729</v>
      </c>
      <c r="U1" s="52">
        <v>41738</v>
      </c>
      <c r="V1" s="52">
        <v>41743</v>
      </c>
      <c r="W1" s="52">
        <v>41757</v>
      </c>
      <c r="X1" s="52">
        <v>41759</v>
      </c>
      <c r="Y1" s="52">
        <v>41764</v>
      </c>
      <c r="Z1" s="52">
        <v>41771</v>
      </c>
      <c r="AA1" s="52">
        <v>41778</v>
      </c>
      <c r="AB1" s="52">
        <v>41787</v>
      </c>
      <c r="AC1" s="52">
        <v>41792</v>
      </c>
      <c r="AD1" s="52">
        <v>41799</v>
      </c>
      <c r="AE1" s="52">
        <v>41813</v>
      </c>
      <c r="AF1" s="52">
        <v>41820</v>
      </c>
      <c r="AG1" s="52">
        <v>41827</v>
      </c>
      <c r="AH1" s="52">
        <v>41841</v>
      </c>
      <c r="AI1" s="52">
        <v>41848</v>
      </c>
      <c r="AJ1" s="52"/>
      <c r="AK1" s="51" t="s">
        <v>27</v>
      </c>
      <c r="BC1" s="54"/>
    </row>
    <row r="2" spans="1:55" s="13" customFormat="1">
      <c r="A2" s="84" t="s">
        <v>0</v>
      </c>
      <c r="B2" s="45" t="s">
        <v>9</v>
      </c>
      <c r="C2" s="45">
        <v>6.5</v>
      </c>
      <c r="D2" s="45">
        <v>7</v>
      </c>
      <c r="E2" s="45">
        <v>6.5</v>
      </c>
      <c r="F2" s="45">
        <v>6.5</v>
      </c>
      <c r="G2" s="45">
        <v>8.5</v>
      </c>
      <c r="H2" s="45">
        <v>6.5</v>
      </c>
      <c r="I2" s="45">
        <v>7</v>
      </c>
      <c r="J2" s="45">
        <v>7.5</v>
      </c>
      <c r="K2" s="45">
        <v>7</v>
      </c>
      <c r="L2" s="46">
        <v>1</v>
      </c>
      <c r="M2" s="45">
        <v>1.5</v>
      </c>
      <c r="N2" s="45">
        <v>0</v>
      </c>
      <c r="O2" s="45">
        <v>4</v>
      </c>
      <c r="P2" s="45">
        <v>3</v>
      </c>
      <c r="Q2" s="45">
        <v>4.5</v>
      </c>
      <c r="R2" s="45">
        <v>3</v>
      </c>
      <c r="S2" s="45">
        <v>0.5</v>
      </c>
      <c r="T2" s="45">
        <v>5</v>
      </c>
      <c r="U2" s="45">
        <v>5</v>
      </c>
      <c r="V2" s="45">
        <v>2.5</v>
      </c>
      <c r="W2" s="45">
        <v>4.5</v>
      </c>
      <c r="X2" s="45">
        <v>5.5</v>
      </c>
      <c r="Y2" s="45">
        <v>5.5</v>
      </c>
      <c r="Z2" s="45">
        <v>1</v>
      </c>
      <c r="AA2" s="45">
        <v>2.2999999999999998</v>
      </c>
      <c r="AB2" s="76">
        <v>2.5</v>
      </c>
      <c r="AC2" s="76">
        <v>3</v>
      </c>
      <c r="AD2" s="45">
        <v>3.5</v>
      </c>
      <c r="AE2" s="45">
        <v>3.5</v>
      </c>
      <c r="AF2" s="45">
        <v>3.5</v>
      </c>
      <c r="AG2" s="45">
        <v>4</v>
      </c>
      <c r="AH2" s="45">
        <v>5</v>
      </c>
      <c r="AI2" s="45">
        <v>3</v>
      </c>
      <c r="AJ2" s="45"/>
      <c r="AK2" s="10">
        <f>AVERAGE(L2:AA2,AD2:AI2)</f>
        <v>3.2409090909090907</v>
      </c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85"/>
    </row>
    <row r="3" spans="1:55" s="13" customFormat="1">
      <c r="A3" s="84" t="s">
        <v>2</v>
      </c>
      <c r="B3" s="45" t="s">
        <v>9</v>
      </c>
      <c r="C3" s="45">
        <v>4.5</v>
      </c>
      <c r="D3" s="45">
        <v>7</v>
      </c>
      <c r="E3" s="45">
        <v>7.5</v>
      </c>
      <c r="F3" s="45">
        <v>8</v>
      </c>
      <c r="G3" s="45">
        <v>7</v>
      </c>
      <c r="H3" s="45">
        <v>8.5</v>
      </c>
      <c r="I3" s="45">
        <v>8.5</v>
      </c>
      <c r="J3" s="45">
        <v>8.5</v>
      </c>
      <c r="K3" s="45">
        <v>9</v>
      </c>
      <c r="L3" s="46">
        <v>1</v>
      </c>
      <c r="M3" s="45">
        <v>1</v>
      </c>
      <c r="N3" s="45">
        <v>0.5</v>
      </c>
      <c r="O3" s="45">
        <v>2.5</v>
      </c>
      <c r="P3" s="45">
        <v>3</v>
      </c>
      <c r="Q3" s="45">
        <v>5</v>
      </c>
      <c r="R3" s="45">
        <v>5</v>
      </c>
      <c r="S3" s="45">
        <v>3</v>
      </c>
      <c r="T3" s="45">
        <v>1.5</v>
      </c>
      <c r="U3" s="45">
        <v>6</v>
      </c>
      <c r="V3" s="45">
        <v>3.5</v>
      </c>
      <c r="W3" s="45">
        <v>5.5</v>
      </c>
      <c r="X3" s="45">
        <v>6.5</v>
      </c>
      <c r="Y3" s="45">
        <v>5</v>
      </c>
      <c r="Z3" s="45">
        <v>9.5</v>
      </c>
      <c r="AA3" s="45">
        <v>3</v>
      </c>
      <c r="AB3" s="45">
        <v>4</v>
      </c>
      <c r="AC3" s="45">
        <v>4.5</v>
      </c>
      <c r="AD3" s="45">
        <v>3.5</v>
      </c>
      <c r="AE3" s="45">
        <v>4</v>
      </c>
      <c r="AF3" s="45">
        <v>3.5</v>
      </c>
      <c r="AG3" s="45">
        <v>4</v>
      </c>
      <c r="AH3" s="45">
        <v>6</v>
      </c>
      <c r="AI3" s="45">
        <v>4</v>
      </c>
      <c r="AJ3" s="45"/>
      <c r="AK3" s="10">
        <f>AVERAGE(L3:AI3)</f>
        <v>3.9583333333333335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85"/>
    </row>
    <row r="4" spans="1:55" s="13" customFormat="1">
      <c r="A4" s="84" t="s">
        <v>3</v>
      </c>
      <c r="B4" s="45" t="s">
        <v>9</v>
      </c>
      <c r="C4" s="45">
        <v>6.5</v>
      </c>
      <c r="D4" s="45">
        <v>5.5</v>
      </c>
      <c r="E4" s="45">
        <v>6</v>
      </c>
      <c r="F4" s="45">
        <v>7</v>
      </c>
      <c r="G4" s="45">
        <v>7.5</v>
      </c>
      <c r="H4" s="45">
        <v>5</v>
      </c>
      <c r="I4" s="45">
        <v>7.5</v>
      </c>
      <c r="J4" s="45">
        <v>8</v>
      </c>
      <c r="K4" s="45">
        <v>8</v>
      </c>
      <c r="L4" s="46">
        <v>3</v>
      </c>
      <c r="M4" s="45">
        <v>1.5</v>
      </c>
      <c r="N4" s="45">
        <v>0</v>
      </c>
      <c r="O4" s="45">
        <v>2</v>
      </c>
      <c r="P4" s="45">
        <v>2</v>
      </c>
      <c r="Q4" s="45">
        <v>3.5</v>
      </c>
      <c r="R4" s="45">
        <v>3</v>
      </c>
      <c r="S4" s="45">
        <v>1</v>
      </c>
      <c r="T4" s="45">
        <v>2.5</v>
      </c>
      <c r="U4" s="45">
        <v>4.5</v>
      </c>
      <c r="V4" s="45">
        <v>3</v>
      </c>
      <c r="W4" s="45">
        <v>4.5</v>
      </c>
      <c r="X4" s="45">
        <v>4.5</v>
      </c>
      <c r="Y4" s="45">
        <v>5</v>
      </c>
      <c r="Z4" s="45">
        <v>4</v>
      </c>
      <c r="AA4" s="45">
        <v>3</v>
      </c>
      <c r="AB4" s="45">
        <v>2.5</v>
      </c>
      <c r="AC4" s="45">
        <v>4</v>
      </c>
      <c r="AD4" s="45">
        <v>4</v>
      </c>
      <c r="AE4" s="45">
        <v>4</v>
      </c>
      <c r="AF4" s="45">
        <v>4.5</v>
      </c>
      <c r="AG4" s="45">
        <v>4.5</v>
      </c>
      <c r="AH4" s="45">
        <v>5</v>
      </c>
      <c r="AI4" s="45">
        <v>2.5</v>
      </c>
      <c r="AJ4" s="45"/>
      <c r="AK4" s="10">
        <f>AVERAGE(L4:AI4)</f>
        <v>3.25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85"/>
    </row>
    <row r="5" spans="1:55" s="13" customFormat="1">
      <c r="A5" s="84" t="s">
        <v>4</v>
      </c>
      <c r="B5" s="45" t="s">
        <v>9</v>
      </c>
      <c r="C5" s="45">
        <v>7</v>
      </c>
      <c r="D5" s="45">
        <v>6.5</v>
      </c>
      <c r="E5" s="45">
        <v>7</v>
      </c>
      <c r="F5" s="45">
        <v>8</v>
      </c>
      <c r="G5" s="45">
        <v>7.5</v>
      </c>
      <c r="H5" s="45">
        <v>7.5</v>
      </c>
      <c r="I5" s="45">
        <v>8</v>
      </c>
      <c r="J5" s="45">
        <v>8.5</v>
      </c>
      <c r="K5" s="45">
        <v>7</v>
      </c>
      <c r="L5" s="46">
        <v>1.5</v>
      </c>
      <c r="M5" s="45">
        <v>1</v>
      </c>
      <c r="N5" s="45">
        <v>0</v>
      </c>
      <c r="O5" s="45">
        <v>1</v>
      </c>
      <c r="P5" s="45">
        <v>3.5</v>
      </c>
      <c r="Q5" s="45">
        <v>4</v>
      </c>
      <c r="R5" s="45">
        <v>4</v>
      </c>
      <c r="S5" s="45">
        <v>1.5</v>
      </c>
      <c r="T5" s="45">
        <v>3.5</v>
      </c>
      <c r="U5" s="45">
        <v>4.5</v>
      </c>
      <c r="V5" s="45">
        <v>3</v>
      </c>
      <c r="W5" s="45">
        <v>4</v>
      </c>
      <c r="X5" s="45">
        <v>4.5</v>
      </c>
      <c r="Y5" s="45">
        <v>4.5</v>
      </c>
      <c r="Z5" s="45">
        <v>2.5</v>
      </c>
      <c r="AA5" s="45">
        <v>2.5</v>
      </c>
      <c r="AB5" s="45">
        <v>2</v>
      </c>
      <c r="AC5" s="45">
        <v>5</v>
      </c>
      <c r="AD5" s="45">
        <v>5</v>
      </c>
      <c r="AE5" s="45">
        <v>4</v>
      </c>
      <c r="AF5" s="45">
        <v>4</v>
      </c>
      <c r="AG5" s="45">
        <v>4</v>
      </c>
      <c r="AH5" s="45">
        <v>4.5</v>
      </c>
      <c r="AI5" s="45">
        <v>4.5</v>
      </c>
      <c r="AJ5" s="45"/>
      <c r="AK5" s="10">
        <f>AVERAGE(L5:AI5)</f>
        <v>3.2708333333333335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85"/>
    </row>
    <row r="6" spans="1:55" s="13" customFormat="1">
      <c r="A6" s="84" t="s">
        <v>5</v>
      </c>
      <c r="B6" s="45" t="s">
        <v>9</v>
      </c>
      <c r="C6" s="45" t="s">
        <v>8</v>
      </c>
      <c r="D6" s="45" t="s">
        <v>8</v>
      </c>
      <c r="E6" s="45" t="s">
        <v>8</v>
      </c>
      <c r="F6" s="45" t="s">
        <v>8</v>
      </c>
      <c r="G6" s="45" t="s">
        <v>8</v>
      </c>
      <c r="H6" s="45" t="s">
        <v>8</v>
      </c>
      <c r="I6" s="45" t="s">
        <v>8</v>
      </c>
      <c r="J6" s="45" t="s">
        <v>8</v>
      </c>
      <c r="K6" s="45" t="s">
        <v>8</v>
      </c>
      <c r="L6" s="46">
        <v>0</v>
      </c>
      <c r="M6" s="45">
        <v>0</v>
      </c>
      <c r="N6" s="45">
        <v>0</v>
      </c>
      <c r="O6" s="45">
        <v>1.5</v>
      </c>
      <c r="P6" s="45">
        <v>2.5</v>
      </c>
      <c r="Q6" s="45">
        <v>3</v>
      </c>
      <c r="R6" s="45">
        <v>4.5</v>
      </c>
      <c r="S6" s="45">
        <v>0</v>
      </c>
      <c r="T6" s="45">
        <v>2.5</v>
      </c>
      <c r="U6" s="45">
        <v>3</v>
      </c>
      <c r="V6" s="45">
        <v>3</v>
      </c>
      <c r="W6" s="45">
        <v>4.5</v>
      </c>
      <c r="X6" s="45">
        <v>5</v>
      </c>
      <c r="Y6" s="45">
        <v>5</v>
      </c>
      <c r="Z6" s="45">
        <v>8.5</v>
      </c>
      <c r="AA6" s="45">
        <v>3</v>
      </c>
      <c r="AB6" s="45">
        <v>3</v>
      </c>
      <c r="AC6" s="45">
        <v>4</v>
      </c>
      <c r="AD6" s="45">
        <v>4</v>
      </c>
      <c r="AE6" s="45">
        <v>3.5</v>
      </c>
      <c r="AF6" s="45">
        <v>4</v>
      </c>
      <c r="AG6" s="45">
        <v>6</v>
      </c>
      <c r="AH6" s="45">
        <v>5.5</v>
      </c>
      <c r="AI6" s="76">
        <v>3</v>
      </c>
      <c r="AJ6" s="45"/>
      <c r="AK6" s="10">
        <f>AVERAGE(L6:AG6)</f>
        <v>3.2045454545454546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85"/>
    </row>
    <row r="7" spans="1:55" s="13" customFormat="1">
      <c r="A7" s="84" t="s">
        <v>6</v>
      </c>
      <c r="B7" s="45" t="s">
        <v>9</v>
      </c>
      <c r="C7" s="45" t="s">
        <v>8</v>
      </c>
      <c r="D7" s="45" t="s">
        <v>8</v>
      </c>
      <c r="E7" s="45" t="s">
        <v>8</v>
      </c>
      <c r="F7" s="45" t="s">
        <v>8</v>
      </c>
      <c r="G7" s="45" t="s">
        <v>8</v>
      </c>
      <c r="H7" s="45" t="s">
        <v>8</v>
      </c>
      <c r="I7" s="45" t="s">
        <v>8</v>
      </c>
      <c r="J7" s="45" t="s">
        <v>8</v>
      </c>
      <c r="K7" s="45" t="s">
        <v>8</v>
      </c>
      <c r="L7" s="46">
        <v>0</v>
      </c>
      <c r="M7" s="45">
        <v>0.25</v>
      </c>
      <c r="N7" s="45">
        <v>0</v>
      </c>
      <c r="O7" s="45">
        <v>1.5</v>
      </c>
      <c r="P7" s="45">
        <v>3</v>
      </c>
      <c r="Q7" s="45">
        <v>4.5</v>
      </c>
      <c r="R7" s="45">
        <v>3.5</v>
      </c>
      <c r="S7" s="45">
        <v>1.5</v>
      </c>
      <c r="T7" s="45">
        <v>4</v>
      </c>
      <c r="U7" s="45">
        <v>3.5</v>
      </c>
      <c r="V7" s="45">
        <v>2.5</v>
      </c>
      <c r="W7" s="45">
        <v>5.5</v>
      </c>
      <c r="X7" s="45">
        <v>4.5</v>
      </c>
      <c r="Y7" s="45">
        <v>4</v>
      </c>
      <c r="Z7" s="45">
        <v>6</v>
      </c>
      <c r="AA7" s="45">
        <v>2</v>
      </c>
      <c r="AB7" s="76">
        <v>1.5</v>
      </c>
      <c r="AC7" s="76">
        <v>4</v>
      </c>
      <c r="AD7" s="45">
        <v>2.5</v>
      </c>
      <c r="AE7" s="45">
        <v>3</v>
      </c>
      <c r="AF7" s="45">
        <v>1.5</v>
      </c>
      <c r="AG7" s="76">
        <v>3.5</v>
      </c>
      <c r="AH7" s="76">
        <v>5</v>
      </c>
      <c r="AI7" s="45">
        <v>4</v>
      </c>
      <c r="AJ7" s="45"/>
      <c r="AK7" s="10">
        <f>AVERAGE(AI7,AD7:AF7,L7:AA7)</f>
        <v>2.8624999999999998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85"/>
    </row>
    <row r="8" spans="1:55">
      <c r="A8" s="48" t="s">
        <v>24</v>
      </c>
      <c r="B8" s="49" t="s">
        <v>20</v>
      </c>
      <c r="C8" s="46" t="s">
        <v>8</v>
      </c>
      <c r="D8" s="46" t="s">
        <v>8</v>
      </c>
      <c r="E8" s="46" t="s">
        <v>8</v>
      </c>
      <c r="F8" s="46" t="s">
        <v>8</v>
      </c>
      <c r="G8" s="46" t="s">
        <v>8</v>
      </c>
      <c r="H8" s="46" t="s">
        <v>8</v>
      </c>
      <c r="I8" s="46" t="s">
        <v>8</v>
      </c>
      <c r="J8" s="46" t="s">
        <v>8</v>
      </c>
      <c r="K8" s="46" t="s">
        <v>8</v>
      </c>
      <c r="L8" s="46">
        <f>AVERAGE(L2,L4,L6)</f>
        <v>1.3333333333333333</v>
      </c>
      <c r="M8" s="46">
        <f t="shared" ref="M8:R8" si="0">AVERAGE(M2,M4,M6)</f>
        <v>1</v>
      </c>
      <c r="N8" s="46">
        <f t="shared" si="0"/>
        <v>0</v>
      </c>
      <c r="O8" s="46">
        <f t="shared" si="0"/>
        <v>2.5</v>
      </c>
      <c r="P8" s="46">
        <f t="shared" si="0"/>
        <v>2.5</v>
      </c>
      <c r="Q8" s="46">
        <f t="shared" si="0"/>
        <v>3.6666666666666665</v>
      </c>
      <c r="R8" s="46">
        <f t="shared" si="0"/>
        <v>3.5</v>
      </c>
      <c r="S8" s="46">
        <f t="shared" ref="S8:AA8" si="1">AVERAGE(S2,S4,S6)</f>
        <v>0.5</v>
      </c>
      <c r="T8" s="46">
        <f t="shared" si="1"/>
        <v>3.3333333333333335</v>
      </c>
      <c r="U8" s="46">
        <f t="shared" si="1"/>
        <v>4.166666666666667</v>
      </c>
      <c r="V8" s="46">
        <f t="shared" si="1"/>
        <v>2.8333333333333335</v>
      </c>
      <c r="W8" s="46">
        <f t="shared" si="1"/>
        <v>4.5</v>
      </c>
      <c r="X8" s="46">
        <f t="shared" si="1"/>
        <v>5</v>
      </c>
      <c r="Y8" s="46">
        <f t="shared" si="1"/>
        <v>5.166666666666667</v>
      </c>
      <c r="Z8" s="46">
        <f t="shared" si="1"/>
        <v>4.5</v>
      </c>
      <c r="AA8" s="46">
        <f t="shared" si="1"/>
        <v>2.7666666666666671</v>
      </c>
      <c r="AB8" s="46">
        <f t="shared" ref="AB8:AC8" si="2">AVERAGE(AB2,AB4,AB6)</f>
        <v>2.6666666666666665</v>
      </c>
      <c r="AC8" s="46">
        <f t="shared" si="2"/>
        <v>3.6666666666666665</v>
      </c>
      <c r="AD8" s="46">
        <f t="shared" ref="AD8:AE8" si="3">AVERAGE(AD2,AD4,AD6)</f>
        <v>3.8333333333333335</v>
      </c>
      <c r="AE8" s="46">
        <f t="shared" si="3"/>
        <v>3.6666666666666665</v>
      </c>
      <c r="AF8" s="46">
        <f t="shared" ref="AF8:AG8" si="4">AVERAGE(AF2,AF4,AF6)</f>
        <v>4</v>
      </c>
      <c r="AG8" s="46">
        <f t="shared" si="4"/>
        <v>4.833333333333333</v>
      </c>
      <c r="AH8" s="46">
        <f t="shared" ref="AH8" si="5">AVERAGE(AH2,AH4,AH6)</f>
        <v>5.166666666666667</v>
      </c>
      <c r="AI8" s="46">
        <f t="shared" ref="AI8:AK8" si="6">AVERAGE(AI2,AI4,AI6)</f>
        <v>2.8333333333333335</v>
      </c>
      <c r="AJ8" s="8"/>
      <c r="AK8" s="46">
        <f t="shared" si="6"/>
        <v>3.2318181818181819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47"/>
    </row>
    <row r="9" spans="1:55">
      <c r="A9" s="48" t="s">
        <v>24</v>
      </c>
      <c r="B9" s="49" t="s">
        <v>21</v>
      </c>
      <c r="C9" s="46" t="s">
        <v>8</v>
      </c>
      <c r="D9" s="46" t="s">
        <v>8</v>
      </c>
      <c r="E9" s="46" t="s">
        <v>8</v>
      </c>
      <c r="F9" s="46" t="s">
        <v>8</v>
      </c>
      <c r="G9" s="46" t="s">
        <v>8</v>
      </c>
      <c r="H9" s="46" t="s">
        <v>8</v>
      </c>
      <c r="I9" s="46" t="s">
        <v>8</v>
      </c>
      <c r="J9" s="46" t="s">
        <v>8</v>
      </c>
      <c r="K9" s="46" t="s">
        <v>8</v>
      </c>
      <c r="L9" s="46">
        <f>AVERAGE(L3,L5,L7)</f>
        <v>0.83333333333333337</v>
      </c>
      <c r="M9" s="46">
        <f t="shared" ref="M9:R9" si="7">AVERAGE(M3,M5,M7)</f>
        <v>0.75</v>
      </c>
      <c r="N9" s="46">
        <f t="shared" si="7"/>
        <v>0.16666666666666666</v>
      </c>
      <c r="O9" s="46">
        <f t="shared" si="7"/>
        <v>1.6666666666666667</v>
      </c>
      <c r="P9" s="46">
        <f t="shared" si="7"/>
        <v>3.1666666666666665</v>
      </c>
      <c r="Q9" s="46">
        <f t="shared" si="7"/>
        <v>4.5</v>
      </c>
      <c r="R9" s="46">
        <f t="shared" si="7"/>
        <v>4.166666666666667</v>
      </c>
      <c r="S9" s="46">
        <f t="shared" ref="S9:AA9" si="8">AVERAGE(S3,S5,S7)</f>
        <v>2</v>
      </c>
      <c r="T9" s="46">
        <f t="shared" si="8"/>
        <v>3</v>
      </c>
      <c r="U9" s="46">
        <f t="shared" si="8"/>
        <v>4.666666666666667</v>
      </c>
      <c r="V9" s="46">
        <f t="shared" si="8"/>
        <v>3</v>
      </c>
      <c r="W9" s="46">
        <f t="shared" si="8"/>
        <v>5</v>
      </c>
      <c r="X9" s="46">
        <f t="shared" si="8"/>
        <v>5.166666666666667</v>
      </c>
      <c r="Y9" s="46">
        <f t="shared" si="8"/>
        <v>4.5</v>
      </c>
      <c r="Z9" s="46">
        <f t="shared" si="8"/>
        <v>6</v>
      </c>
      <c r="AA9" s="46">
        <f t="shared" si="8"/>
        <v>2.5</v>
      </c>
      <c r="AB9" s="46">
        <f t="shared" ref="AB9:AG9" si="9">AVERAGE(AB3,AB5)</f>
        <v>3</v>
      </c>
      <c r="AC9" s="46">
        <f t="shared" si="9"/>
        <v>4.75</v>
      </c>
      <c r="AD9" s="46">
        <f t="shared" si="9"/>
        <v>4.25</v>
      </c>
      <c r="AE9" s="46">
        <f t="shared" si="9"/>
        <v>4</v>
      </c>
      <c r="AF9" s="46">
        <f t="shared" si="9"/>
        <v>3.75</v>
      </c>
      <c r="AG9" s="46">
        <f t="shared" si="9"/>
        <v>4</v>
      </c>
      <c r="AH9" s="46">
        <f t="shared" ref="AH9" si="10">AVERAGE(AH3,AH5)</f>
        <v>5.25</v>
      </c>
      <c r="AI9" s="46">
        <f t="shared" ref="AI9:AK9" si="11">AVERAGE(AI3,AI5)</f>
        <v>4.25</v>
      </c>
      <c r="AJ9" s="8"/>
      <c r="AK9" s="46">
        <f t="shared" si="11"/>
        <v>3.6145833333333335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47"/>
    </row>
    <row r="10" spans="1:55">
      <c r="A10" s="48" t="s">
        <v>18</v>
      </c>
      <c r="B10" s="49" t="s">
        <v>20</v>
      </c>
      <c r="C10" s="46" t="s">
        <v>8</v>
      </c>
      <c r="D10" s="46" t="s">
        <v>8</v>
      </c>
      <c r="E10" s="46" t="s">
        <v>8</v>
      </c>
      <c r="F10" s="46" t="s">
        <v>8</v>
      </c>
      <c r="G10" s="46" t="s">
        <v>8</v>
      </c>
      <c r="H10" s="46" t="s">
        <v>8</v>
      </c>
      <c r="I10" s="46" t="s">
        <v>8</v>
      </c>
      <c r="J10" s="46" t="s">
        <v>8</v>
      </c>
      <c r="K10" s="46" t="s">
        <v>8</v>
      </c>
      <c r="L10" s="46">
        <f>STDEV(L2,L4,L6)/SQRT(COUNT(L2,L4,L6))</f>
        <v>0.88191710368819698</v>
      </c>
      <c r="M10" s="46">
        <f t="shared" ref="M10:R10" si="12">STDEV(M2,M4,M6)/SQRT(COUNT(M2,M4,M6))</f>
        <v>0.5</v>
      </c>
      <c r="N10" s="46">
        <f t="shared" si="12"/>
        <v>0</v>
      </c>
      <c r="O10" s="46">
        <f t="shared" si="12"/>
        <v>0.76376261582597338</v>
      </c>
      <c r="P10" s="46">
        <f t="shared" si="12"/>
        <v>0.28867513459481292</v>
      </c>
      <c r="Q10" s="46">
        <f t="shared" si="12"/>
        <v>0.44095855184409805</v>
      </c>
      <c r="R10" s="46">
        <f t="shared" si="12"/>
        <v>0.5</v>
      </c>
      <c r="S10" s="46">
        <f t="shared" ref="S10:AA10" si="13">STDEV(S2,S4,S6)/SQRT(COUNT(S2,S4,S6))</f>
        <v>0.28867513459481292</v>
      </c>
      <c r="T10" s="46">
        <f t="shared" si="13"/>
        <v>0.83333333333333326</v>
      </c>
      <c r="U10" s="46">
        <f t="shared" si="13"/>
        <v>0.60092521257733134</v>
      </c>
      <c r="V10" s="46">
        <f t="shared" si="13"/>
        <v>0.16666666666666669</v>
      </c>
      <c r="W10" s="46">
        <f t="shared" si="13"/>
        <v>0</v>
      </c>
      <c r="X10" s="46">
        <f t="shared" si="13"/>
        <v>0.28867513459481292</v>
      </c>
      <c r="Y10" s="46">
        <f t="shared" si="13"/>
        <v>0.16666666666666666</v>
      </c>
      <c r="Z10" s="46">
        <f t="shared" si="13"/>
        <v>2.179449471770337</v>
      </c>
      <c r="AA10" s="46">
        <f t="shared" si="13"/>
        <v>0.23333333333333128</v>
      </c>
      <c r="AB10" s="46">
        <f t="shared" ref="AB10:AC10" si="14">STDEV(AB2,AB4,AB6)/SQRT(COUNT(AB2,AB4,AB6))</f>
        <v>0.16666666666666669</v>
      </c>
      <c r="AC10" s="46">
        <f t="shared" si="14"/>
        <v>0.33333333333333276</v>
      </c>
      <c r="AD10" s="46">
        <f t="shared" ref="AD10:AE10" si="15">STDEV(AD2,AD4,AD6)/SQRT(COUNT(AD2,AD4,AD6))</f>
        <v>0.16666666666666669</v>
      </c>
      <c r="AE10" s="46">
        <f t="shared" si="15"/>
        <v>0.16666666666666669</v>
      </c>
      <c r="AF10" s="46">
        <f t="shared" ref="AF10:AG10" si="16">STDEV(AF2,AF4,AF6)/SQRT(COUNT(AF2,AF4,AF6))</f>
        <v>0.28867513459481292</v>
      </c>
      <c r="AG10" s="46">
        <f t="shared" si="16"/>
        <v>0.60092521257733222</v>
      </c>
      <c r="AH10" s="46">
        <f t="shared" ref="AH10" si="17">STDEV(AH2,AH4,AH6)/SQRT(COUNT(AH2,AH4,AH6))</f>
        <v>0.16666666666666666</v>
      </c>
      <c r="AI10" s="46">
        <f t="shared" ref="AI10" si="18">STDEV(AI2,AI4,AI6)/SQRT(COUNT(AI2,AI4,AI6))</f>
        <v>0.16666666666666669</v>
      </c>
      <c r="AJ10" s="8"/>
      <c r="AK10" s="46">
        <f>STDEV(AK2,AK4,AK6)/SQRT(COUNT(AK2,AK4,AK6))</f>
        <v>1.3886593015017665E-2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47"/>
    </row>
    <row r="11" spans="1:55">
      <c r="A11" s="48" t="s">
        <v>18</v>
      </c>
      <c r="B11" s="49" t="s">
        <v>21</v>
      </c>
      <c r="C11" s="46" t="s">
        <v>8</v>
      </c>
      <c r="D11" s="46" t="s">
        <v>8</v>
      </c>
      <c r="E11" s="46" t="s">
        <v>8</v>
      </c>
      <c r="F11" s="46" t="s">
        <v>8</v>
      </c>
      <c r="G11" s="46" t="s">
        <v>8</v>
      </c>
      <c r="H11" s="46" t="s">
        <v>8</v>
      </c>
      <c r="I11" s="46" t="s">
        <v>8</v>
      </c>
      <c r="J11" s="46" t="s">
        <v>8</v>
      </c>
      <c r="K11" s="46" t="s">
        <v>8</v>
      </c>
      <c r="L11" s="46">
        <f>STDEV(L3,L5,L7)/SQRT(COUNT(L3,L5,L7))</f>
        <v>0.44095855184409843</v>
      </c>
      <c r="M11" s="46">
        <f t="shared" ref="M11:R11" si="19">STDEV(M3,M5,M7)/SQRT(COUNT(M3,M5,M7))</f>
        <v>0.25</v>
      </c>
      <c r="N11" s="46">
        <f t="shared" si="19"/>
        <v>0.16666666666666669</v>
      </c>
      <c r="O11" s="46">
        <f t="shared" si="19"/>
        <v>0.44095855184409838</v>
      </c>
      <c r="P11" s="46">
        <f t="shared" si="19"/>
        <v>0.16666666666666669</v>
      </c>
      <c r="Q11" s="46">
        <f t="shared" si="19"/>
        <v>0.28867513459481292</v>
      </c>
      <c r="R11" s="46">
        <f t="shared" si="19"/>
        <v>0.44095855184409805</v>
      </c>
      <c r="S11" s="46">
        <f t="shared" ref="S11:AA11" si="20">STDEV(S3,S5,S7)/SQRT(COUNT(S3,S5,S7))</f>
        <v>0.5</v>
      </c>
      <c r="T11" s="46">
        <f t="shared" si="20"/>
        <v>0.76376261582597338</v>
      </c>
      <c r="U11" s="46">
        <f t="shared" si="20"/>
        <v>0.72648315725677948</v>
      </c>
      <c r="V11" s="46">
        <f t="shared" si="20"/>
        <v>0.28867513459481292</v>
      </c>
      <c r="W11" s="46">
        <f t="shared" si="20"/>
        <v>0.5</v>
      </c>
      <c r="X11" s="46">
        <f t="shared" si="20"/>
        <v>0.6666666666666673</v>
      </c>
      <c r="Y11" s="46">
        <f t="shared" si="20"/>
        <v>0.28867513459481292</v>
      </c>
      <c r="Z11" s="46">
        <f t="shared" si="20"/>
        <v>2.0207259421636903</v>
      </c>
      <c r="AA11" s="46">
        <f t="shared" si="20"/>
        <v>0.28867513459481292</v>
      </c>
      <c r="AB11" s="46">
        <f t="shared" ref="AB11:AG11" si="21">STDEV(AB3,AB5)/SQRT(COUNT(AB3,AB5))</f>
        <v>1</v>
      </c>
      <c r="AC11" s="46">
        <f t="shared" si="21"/>
        <v>0.25</v>
      </c>
      <c r="AD11" s="46">
        <f t="shared" si="21"/>
        <v>0.74999999999999989</v>
      </c>
      <c r="AE11" s="46">
        <f t="shared" si="21"/>
        <v>0</v>
      </c>
      <c r="AF11" s="46">
        <f t="shared" si="21"/>
        <v>0.25</v>
      </c>
      <c r="AG11" s="46">
        <f t="shared" si="21"/>
        <v>0</v>
      </c>
      <c r="AH11" s="46">
        <f t="shared" ref="AH11" si="22">STDEV(AH3,AH5)/SQRT(COUNT(AH3,AH5))</f>
        <v>0.74999999999999989</v>
      </c>
      <c r="AI11" s="46">
        <f t="shared" ref="AI11:AK11" si="23">STDEV(AI3,AI5)/SQRT(COUNT(AI3,AI5))</f>
        <v>0.25</v>
      </c>
      <c r="AJ11" s="8"/>
      <c r="AK11" s="46">
        <f t="shared" si="23"/>
        <v>0.34374999999999994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47"/>
    </row>
  </sheetData>
  <pageMargins left="0.7" right="0.7" top="0.75" bottom="0.75" header="0.3" footer="0.3"/>
  <pageSetup orientation="portrait"/>
  <ignoredErrors>
    <ignoredError sqref="AK3:AK6" formulaRang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TAN, NO2N, NO3N, pH</vt:lpstr>
      <vt:lpstr>Total Nitrogen and Phosphorous</vt:lpstr>
      <vt:lpstr>BOD</vt:lpstr>
      <vt:lpstr>Heterotrophic Bacteria</vt:lpstr>
      <vt:lpstr>Color, UVT</vt:lpstr>
      <vt:lpstr>TSS</vt:lpstr>
      <vt:lpstr>Alkalinity</vt:lpstr>
      <vt:lpstr>CO2</vt:lpstr>
    </vt:vector>
  </TitlesOfParts>
  <Company>The Conservation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Dailey</dc:creator>
  <cp:lastModifiedBy>Victor Schmidt</cp:lastModifiedBy>
  <dcterms:created xsi:type="dcterms:W3CDTF">2013-12-02T20:40:51Z</dcterms:created>
  <dcterms:modified xsi:type="dcterms:W3CDTF">2015-07-27T14:17:24Z</dcterms:modified>
</cp:coreProperties>
</file>