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droth\Documents\"/>
    </mc:Choice>
  </mc:AlternateContent>
  <xr:revisionPtr revIDLastSave="0" documentId="8_{03B3AEE8-D462-4793-A397-A8FD0F732BA7}" xr6:coauthVersionLast="36" xr6:coauthVersionMax="36" xr10:uidLastSave="{00000000-0000-0000-0000-000000000000}"/>
  <bookViews>
    <workbookView xWindow="0" yWindow="0" windowWidth="17808" windowHeight="65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" i="1" l="1"/>
  <c r="N78" i="1"/>
  <c r="N76" i="1"/>
  <c r="N74" i="1"/>
  <c r="N73" i="1"/>
  <c r="N72" i="1"/>
  <c r="N71" i="1"/>
  <c r="N70" i="1"/>
  <c r="O70" i="1" s="1"/>
  <c r="O71" i="1" s="1"/>
  <c r="N68" i="1"/>
  <c r="N67" i="1"/>
  <c r="N66" i="1"/>
  <c r="N65" i="1"/>
  <c r="N64" i="1"/>
  <c r="N63" i="1"/>
  <c r="N62" i="1"/>
  <c r="N61" i="1"/>
  <c r="N60" i="1"/>
  <c r="N59" i="1"/>
  <c r="O59" i="1" s="1"/>
  <c r="N52" i="1"/>
  <c r="N51" i="1"/>
  <c r="N50" i="1"/>
  <c r="N49" i="1"/>
  <c r="N48" i="1"/>
  <c r="N47" i="1"/>
  <c r="N46" i="1"/>
  <c r="O46" i="1" s="1"/>
  <c r="N39" i="1"/>
  <c r="N38" i="1"/>
  <c r="N37" i="1"/>
  <c r="N35" i="1"/>
  <c r="N34" i="1"/>
  <c r="N33" i="1"/>
  <c r="N32" i="1"/>
  <c r="O32" i="1" s="1"/>
  <c r="N25" i="1"/>
  <c r="N24" i="1"/>
  <c r="N23" i="1"/>
  <c r="N22" i="1"/>
  <c r="N21" i="1"/>
  <c r="N20" i="1"/>
  <c r="N19" i="1"/>
  <c r="N18" i="1"/>
  <c r="N17" i="1"/>
  <c r="O17" i="1" s="1"/>
  <c r="L84" i="1"/>
  <c r="J84" i="1"/>
  <c r="L83" i="1"/>
  <c r="J83" i="1"/>
  <c r="L82" i="1"/>
  <c r="J82" i="1"/>
  <c r="L81" i="1"/>
  <c r="J81" i="1"/>
  <c r="L77" i="1"/>
  <c r="J77" i="1"/>
  <c r="L73" i="1"/>
  <c r="J73" i="1"/>
  <c r="L69" i="1"/>
  <c r="J69" i="1"/>
  <c r="L58" i="1"/>
  <c r="J58" i="1"/>
  <c r="L57" i="1"/>
  <c r="J57" i="1"/>
  <c r="L56" i="1"/>
  <c r="J56" i="1"/>
  <c r="L55" i="1"/>
  <c r="J55" i="1"/>
  <c r="L54" i="1"/>
  <c r="J54" i="1"/>
  <c r="L53" i="1"/>
  <c r="J53" i="1"/>
  <c r="J52" i="1"/>
  <c r="J50" i="1"/>
  <c r="L45" i="1"/>
  <c r="J45" i="1"/>
  <c r="L44" i="1"/>
  <c r="J44" i="1"/>
  <c r="L43" i="1"/>
  <c r="J43" i="1"/>
  <c r="L42" i="1"/>
  <c r="J42" i="1"/>
  <c r="L41" i="1"/>
  <c r="J41" i="1"/>
  <c r="L40" i="1"/>
  <c r="J40" i="1"/>
  <c r="L36" i="1"/>
  <c r="J36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O18" i="1" l="1"/>
  <c r="O19" i="1" s="1"/>
  <c r="O20" i="1" s="1"/>
  <c r="O21" i="1" s="1"/>
  <c r="O22" i="1" s="1"/>
  <c r="O23" i="1" s="1"/>
  <c r="O24" i="1" s="1"/>
  <c r="O25" i="1" s="1"/>
  <c r="O33" i="1"/>
  <c r="O60" i="1"/>
  <c r="O61" i="1"/>
  <c r="O62" i="1" s="1"/>
  <c r="O63" i="1" s="1"/>
  <c r="O64" i="1" s="1"/>
  <c r="O65" i="1" s="1"/>
  <c r="O66" i="1" s="1"/>
  <c r="O67" i="1" s="1"/>
  <c r="O68" i="1" s="1"/>
  <c r="O72" i="1"/>
  <c r="O73" i="1" s="1"/>
  <c r="O74" i="1" s="1"/>
  <c r="O76" i="1" s="1"/>
  <c r="O78" i="1" s="1"/>
  <c r="O79" i="1" s="1"/>
  <c r="O47" i="1"/>
  <c r="O48" i="1" s="1"/>
  <c r="O49" i="1" s="1"/>
  <c r="O50" i="1" s="1"/>
  <c r="O51" i="1" s="1"/>
  <c r="O52" i="1" s="1"/>
  <c r="O34" i="1"/>
  <c r="O35" i="1" s="1"/>
  <c r="O37" i="1" s="1"/>
  <c r="O38" i="1" s="1"/>
  <c r="O39" i="1" s="1"/>
</calcChain>
</file>

<file path=xl/sharedStrings.xml><?xml version="1.0" encoding="utf-8"?>
<sst xmlns="http://schemas.openxmlformats.org/spreadsheetml/2006/main" count="29" uniqueCount="23">
  <si>
    <t>Dataset S1.</t>
  </si>
  <si>
    <r>
      <t>These data are from a series of 6 cruises to the Bermuda Rise (33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N, 55°W) on the R/Vs Endeavor and Atlantic Explorer between November 2011 and June 2013</t>
    </r>
  </si>
  <si>
    <t>as part of the Bermuda Rise Flux Experiment (BaRFlux)</t>
  </si>
  <si>
    <t>Cruise</t>
  </si>
  <si>
    <t>Depth</t>
  </si>
  <si>
    <t>Th_234_T_CONC_BOTTLE</t>
  </si>
  <si>
    <t>U_238_T_CONC_BOTTLE</t>
  </si>
  <si>
    <t>Th_234_SP_CONC_PUMP</t>
  </si>
  <si>
    <t>Th_234_LP_CONC_PUMP</t>
  </si>
  <si>
    <t>POC_SP_CONC_PUMP</t>
  </si>
  <si>
    <t>POC_LP_CONC_PUMP</t>
  </si>
  <si>
    <t>m</t>
  </si>
  <si>
    <t>mBq/L</t>
  </si>
  <si>
    <t>µmol/L</t>
  </si>
  <si>
    <t>Bq/m2/yr</t>
  </si>
  <si>
    <t>POC/234Th_LP</t>
  </si>
  <si>
    <t>µmol/Bq</t>
  </si>
  <si>
    <t>POC/234Th_SP</t>
  </si>
  <si>
    <t>These parameters are named according to the GEOTRACES naming conventions. In the manuscript, small and larger particles are referred to as "SSF" and "LSF", respectively</t>
  </si>
  <si>
    <t xml:space="preserve">These correspond to "SP" for small particualte and "LP" for large particulate in the GEOTRACES naming conventions. </t>
  </si>
  <si>
    <t>In the BaRFlux dataset large particles are &gt;70 microns and small particles are between 1 and 70 microns.</t>
  </si>
  <si>
    <t>Th-234 deficit</t>
  </si>
  <si>
    <t>Th-234 Flux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</si>
</sst>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7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/>
    <xf numFmtId="0" fontId="0" fillId="0" borderId="1" xfId="0" applyFont="1" applyFill="1" applyBorder="1"/>
    <xf numFmtId="1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/>
    <xf numFmtId="1" fontId="0" fillId="0" borderId="1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tabSelected="1" workbookViewId="0">
      <selection activeCell="I4" sqref="I4"/>
    </sheetView>
  </sheetViews>
  <sheetFormatPr defaultColWidth="9.109375" defaultRowHeight="14.4" x14ac:dyDescent="0.3"/>
  <cols>
    <col min="1" max="4" width="9.109375" style="1"/>
    <col min="5" max="5" width="11.33203125" style="1" customWidth="1"/>
    <col min="6" max="6" width="10.44140625" style="1" customWidth="1"/>
    <col min="7" max="13" width="9.109375" style="1"/>
    <col min="14" max="14" width="12.6640625" style="1" customWidth="1"/>
    <col min="15" max="16384" width="9.109375" style="1"/>
  </cols>
  <sheetData>
    <row r="1" spans="1:16" x14ac:dyDescent="0.3">
      <c r="A1" s="1" t="s">
        <v>0</v>
      </c>
    </row>
    <row r="2" spans="1:16" x14ac:dyDescent="0.3">
      <c r="A2" s="1" t="s">
        <v>1</v>
      </c>
    </row>
    <row r="3" spans="1:16" x14ac:dyDescent="0.3">
      <c r="A3" s="1" t="s">
        <v>2</v>
      </c>
    </row>
    <row r="4" spans="1:16" x14ac:dyDescent="0.3">
      <c r="A4" s="1" t="s">
        <v>18</v>
      </c>
    </row>
    <row r="5" spans="1:16" x14ac:dyDescent="0.3">
      <c r="A5" s="1" t="s">
        <v>19</v>
      </c>
    </row>
    <row r="6" spans="1:16" x14ac:dyDescent="0.3">
      <c r="A6" s="1" t="s">
        <v>20</v>
      </c>
    </row>
    <row r="8" spans="1:16" x14ac:dyDescent="0.3">
      <c r="A8" s="26" t="s">
        <v>3</v>
      </c>
      <c r="B8" s="2" t="s">
        <v>4</v>
      </c>
      <c r="C8" s="3" t="s">
        <v>5</v>
      </c>
      <c r="D8" s="3" t="s">
        <v>6</v>
      </c>
      <c r="E8" s="4" t="s">
        <v>7</v>
      </c>
      <c r="F8" s="4" t="s">
        <v>8</v>
      </c>
      <c r="G8" s="3" t="s">
        <v>9</v>
      </c>
      <c r="H8" s="3" t="s">
        <v>10</v>
      </c>
      <c r="J8" s="1" t="s">
        <v>15</v>
      </c>
      <c r="L8" s="1" t="s">
        <v>17</v>
      </c>
      <c r="N8" s="1" t="s">
        <v>21</v>
      </c>
      <c r="O8" s="1" t="s">
        <v>22</v>
      </c>
    </row>
    <row r="9" spans="1:16" ht="16.5" customHeight="1" thickBot="1" x14ac:dyDescent="0.35">
      <c r="A9" s="27"/>
      <c r="B9" s="5" t="s">
        <v>11</v>
      </c>
      <c r="C9" s="5" t="s">
        <v>12</v>
      </c>
      <c r="D9" s="5" t="s">
        <v>12</v>
      </c>
      <c r="E9" s="5" t="s">
        <v>12</v>
      </c>
      <c r="F9" s="5" t="s">
        <v>12</v>
      </c>
      <c r="G9" s="6" t="s">
        <v>13</v>
      </c>
      <c r="H9" s="6" t="s">
        <v>13</v>
      </c>
      <c r="I9" s="21"/>
      <c r="J9" s="6" t="s">
        <v>16</v>
      </c>
      <c r="K9" s="21"/>
      <c r="L9" s="6" t="s">
        <v>16</v>
      </c>
      <c r="M9" s="6"/>
      <c r="N9" s="6" t="s">
        <v>12</v>
      </c>
      <c r="O9" s="6" t="s">
        <v>14</v>
      </c>
      <c r="P9" s="23"/>
    </row>
    <row r="10" spans="1:16" x14ac:dyDescent="0.3">
      <c r="A10" s="7">
        <v>40848</v>
      </c>
      <c r="B10" s="2">
        <v>300</v>
      </c>
      <c r="C10" s="2"/>
      <c r="D10" s="2"/>
      <c r="E10" s="8">
        <v>0.87200000000000011</v>
      </c>
      <c r="F10" s="8">
        <v>3.4299999999999997E-2</v>
      </c>
      <c r="G10" s="9">
        <v>0.27</v>
      </c>
      <c r="H10" s="9">
        <v>4.8000000000000001E-2</v>
      </c>
      <c r="J10" s="1">
        <f>H10/F10*1000</f>
        <v>1399.4169096209914</v>
      </c>
      <c r="L10" s="1">
        <f>G10/E10*1000</f>
        <v>309.63302752293578</v>
      </c>
    </row>
    <row r="11" spans="1:16" x14ac:dyDescent="0.3">
      <c r="A11" s="7">
        <v>40848</v>
      </c>
      <c r="B11" s="2">
        <v>1000</v>
      </c>
      <c r="C11" s="2"/>
      <c r="D11" s="2"/>
      <c r="E11" s="8">
        <v>0.80400000000000005</v>
      </c>
      <c r="F11" s="8">
        <v>2.2600000000000002E-2</v>
      </c>
      <c r="G11" s="9">
        <v>0.14000000000000001</v>
      </c>
      <c r="H11" s="9">
        <v>2.4E-2</v>
      </c>
      <c r="J11" s="1">
        <f t="shared" ref="J11:J16" si="0">H11/F11*1000</f>
        <v>1061.9469026548672</v>
      </c>
      <c r="L11" s="1">
        <f t="shared" ref="L11:L16" si="1">G11/E11*1000</f>
        <v>174.12935323383087</v>
      </c>
    </row>
    <row r="12" spans="1:16" x14ac:dyDescent="0.3">
      <c r="A12" s="7">
        <v>40848</v>
      </c>
      <c r="B12" s="2">
        <v>1500</v>
      </c>
      <c r="C12" s="2"/>
      <c r="D12" s="2"/>
      <c r="E12" s="8">
        <v>0.68900000000000006</v>
      </c>
      <c r="F12" s="8">
        <v>1.9199999999999998E-2</v>
      </c>
      <c r="G12" s="9">
        <v>7.1999999999999995E-2</v>
      </c>
      <c r="H12" s="9">
        <v>4.7E-2</v>
      </c>
      <c r="J12" s="1">
        <f t="shared" si="0"/>
        <v>2447.916666666667</v>
      </c>
      <c r="L12" s="1">
        <f t="shared" si="1"/>
        <v>104.49927431059506</v>
      </c>
    </row>
    <row r="13" spans="1:16" x14ac:dyDescent="0.3">
      <c r="A13" s="7">
        <v>40849</v>
      </c>
      <c r="B13" s="2">
        <v>2000</v>
      </c>
      <c r="C13" s="2"/>
      <c r="D13" s="2"/>
      <c r="E13" s="8">
        <v>0.46599999999999997</v>
      </c>
      <c r="F13" s="8">
        <v>1.0800000000000001E-2</v>
      </c>
      <c r="G13" s="9">
        <v>8.6999999999999994E-2</v>
      </c>
      <c r="H13" s="9">
        <v>3.4000000000000002E-2</v>
      </c>
      <c r="J13" s="1">
        <f t="shared" si="0"/>
        <v>3148.1481481481483</v>
      </c>
      <c r="L13" s="1">
        <f t="shared" si="1"/>
        <v>186.69527896995709</v>
      </c>
    </row>
    <row r="14" spans="1:16" x14ac:dyDescent="0.3">
      <c r="A14" s="7">
        <v>40849</v>
      </c>
      <c r="B14" s="2">
        <v>3500</v>
      </c>
      <c r="C14" s="2"/>
      <c r="D14" s="2"/>
      <c r="E14" s="8">
        <v>0.36099999999999999</v>
      </c>
      <c r="F14" s="8">
        <v>8.539999999999999E-3</v>
      </c>
      <c r="G14" s="9">
        <v>8.3000000000000004E-2</v>
      </c>
      <c r="H14" s="9">
        <v>2.9000000000000001E-2</v>
      </c>
      <c r="J14" s="1">
        <f t="shared" si="0"/>
        <v>3395.7845433255275</v>
      </c>
      <c r="L14" s="1">
        <f t="shared" si="1"/>
        <v>229.91689750692524</v>
      </c>
    </row>
    <row r="15" spans="1:16" x14ac:dyDescent="0.3">
      <c r="A15" s="7">
        <v>40849</v>
      </c>
      <c r="B15" s="2">
        <v>4000</v>
      </c>
      <c r="C15" s="2"/>
      <c r="D15" s="2"/>
      <c r="E15" s="8">
        <v>0.60899999999999999</v>
      </c>
      <c r="F15" s="8">
        <v>1.2500000000000001E-2</v>
      </c>
      <c r="G15" s="9">
        <v>9.0999999999999998E-2</v>
      </c>
      <c r="H15" s="9">
        <v>2.9000000000000001E-2</v>
      </c>
      <c r="J15" s="1">
        <f t="shared" si="0"/>
        <v>2320</v>
      </c>
      <c r="L15" s="1">
        <f t="shared" si="1"/>
        <v>149.42528735632186</v>
      </c>
    </row>
    <row r="16" spans="1:16" ht="15" thickBot="1" x14ac:dyDescent="0.35">
      <c r="A16" s="10">
        <v>40849</v>
      </c>
      <c r="B16" s="5">
        <v>4200</v>
      </c>
      <c r="C16" s="5"/>
      <c r="D16" s="5"/>
      <c r="E16" s="11">
        <v>0.28400000000000003</v>
      </c>
      <c r="F16" s="11">
        <v>1.26E-2</v>
      </c>
      <c r="G16" s="12">
        <v>2.7E-2</v>
      </c>
      <c r="H16" s="12">
        <v>1.7999999999999999E-2</v>
      </c>
      <c r="I16" s="21"/>
      <c r="J16" s="21">
        <f t="shared" si="0"/>
        <v>1428.5714285714284</v>
      </c>
      <c r="K16" s="21"/>
      <c r="L16" s="21">
        <f t="shared" si="1"/>
        <v>95.07042253521125</v>
      </c>
      <c r="M16" s="21"/>
      <c r="N16" s="21"/>
      <c r="O16" s="21"/>
    </row>
    <row r="17" spans="1:15" x14ac:dyDescent="0.3">
      <c r="A17" s="13">
        <v>40954</v>
      </c>
      <c r="B17" s="2">
        <v>0</v>
      </c>
      <c r="C17" s="14">
        <v>39.116666666666667</v>
      </c>
      <c r="D17" s="14">
        <v>43.533333333333331</v>
      </c>
      <c r="E17" s="15"/>
      <c r="F17" s="15"/>
      <c r="G17" s="8"/>
      <c r="H17" s="8"/>
      <c r="N17" s="24">
        <f t="shared" ref="N17:N25" si="2">D17-C17</f>
        <v>4.4166666666666643</v>
      </c>
      <c r="O17" s="20">
        <f>N17*1*10.51</f>
        <v>46.419166666666641</v>
      </c>
    </row>
    <row r="18" spans="1:15" x14ac:dyDescent="0.3">
      <c r="A18" s="13">
        <v>40954</v>
      </c>
      <c r="B18" s="2">
        <v>25</v>
      </c>
      <c r="C18" s="14">
        <v>41.416666666666664</v>
      </c>
      <c r="D18" s="14">
        <v>43.533333333333331</v>
      </c>
      <c r="E18" s="15"/>
      <c r="F18" s="15"/>
      <c r="G18" s="8"/>
      <c r="H18" s="8"/>
      <c r="N18" s="24">
        <f t="shared" si="2"/>
        <v>2.1166666666666671</v>
      </c>
      <c r="O18" s="20">
        <f>O17+(N18+N17)/2*(B18-1)*10.51</f>
        <v>870.40316666666638</v>
      </c>
    </row>
    <row r="19" spans="1:15" x14ac:dyDescent="0.3">
      <c r="A19" s="13">
        <v>40954</v>
      </c>
      <c r="B19" s="2">
        <v>50</v>
      </c>
      <c r="C19" s="14">
        <v>38.35</v>
      </c>
      <c r="D19" s="14">
        <v>43.516666666666666</v>
      </c>
      <c r="E19" s="15"/>
      <c r="F19" s="15"/>
      <c r="G19" s="8"/>
      <c r="H19" s="8"/>
      <c r="N19" s="24">
        <f t="shared" si="2"/>
        <v>5.1666666666666643</v>
      </c>
      <c r="O19" s="20">
        <f t="shared" ref="O19:O25" si="3">O18+(N19+N18)/2*(B19-B18)*10.51</f>
        <v>1827.2510833333326</v>
      </c>
    </row>
    <row r="20" spans="1:15" x14ac:dyDescent="0.3">
      <c r="A20" s="13">
        <v>40954</v>
      </c>
      <c r="B20" s="2">
        <v>70</v>
      </c>
      <c r="C20" s="14">
        <v>42.133333333333333</v>
      </c>
      <c r="D20" s="14">
        <v>43.383333333333333</v>
      </c>
      <c r="E20" s="15"/>
      <c r="F20" s="15"/>
      <c r="G20" s="8"/>
      <c r="H20" s="8"/>
      <c r="N20" s="24">
        <f t="shared" si="2"/>
        <v>1.25</v>
      </c>
      <c r="O20" s="20">
        <f t="shared" si="3"/>
        <v>2501.6427499999991</v>
      </c>
    </row>
    <row r="21" spans="1:15" x14ac:dyDescent="0.3">
      <c r="A21" s="13">
        <v>40954</v>
      </c>
      <c r="B21" s="2">
        <v>100</v>
      </c>
      <c r="C21" s="14">
        <v>37.716666666666669</v>
      </c>
      <c r="D21" s="14">
        <v>43.366666666666667</v>
      </c>
      <c r="E21" s="15"/>
      <c r="F21" s="15"/>
      <c r="G21" s="8"/>
      <c r="H21" s="8"/>
      <c r="N21" s="24">
        <f t="shared" si="2"/>
        <v>5.6499999999999986</v>
      </c>
      <c r="O21" s="20">
        <f t="shared" si="3"/>
        <v>3589.4277499999989</v>
      </c>
    </row>
    <row r="22" spans="1:15" x14ac:dyDescent="0.3">
      <c r="A22" s="13">
        <v>40954</v>
      </c>
      <c r="B22" s="2">
        <v>125</v>
      </c>
      <c r="C22" s="14">
        <v>39.81666666666667</v>
      </c>
      <c r="D22" s="14">
        <v>43.416666666666664</v>
      </c>
      <c r="E22" s="15"/>
      <c r="F22" s="15"/>
      <c r="G22" s="8"/>
      <c r="H22" s="8"/>
      <c r="N22" s="24">
        <f t="shared" si="2"/>
        <v>3.5999999999999943</v>
      </c>
      <c r="O22" s="20">
        <f t="shared" si="3"/>
        <v>4804.646499999998</v>
      </c>
    </row>
    <row r="23" spans="1:15" x14ac:dyDescent="0.3">
      <c r="A23" s="13">
        <v>40954</v>
      </c>
      <c r="B23" s="2">
        <v>150</v>
      </c>
      <c r="C23" s="14">
        <v>45.516666666666666</v>
      </c>
      <c r="D23" s="14">
        <v>43.583333333333336</v>
      </c>
      <c r="E23" s="15"/>
      <c r="F23" s="15"/>
      <c r="G23" s="8"/>
      <c r="H23" s="8"/>
      <c r="N23" s="24">
        <f t="shared" si="2"/>
        <v>-1.93333333333333</v>
      </c>
      <c r="O23" s="20">
        <f t="shared" si="3"/>
        <v>5023.604833333331</v>
      </c>
    </row>
    <row r="24" spans="1:15" x14ac:dyDescent="0.3">
      <c r="A24" s="13">
        <v>40954</v>
      </c>
      <c r="B24" s="2">
        <v>200</v>
      </c>
      <c r="C24" s="14">
        <v>43.45</v>
      </c>
      <c r="D24" s="14">
        <v>43.516666666666666</v>
      </c>
      <c r="E24" s="15"/>
      <c r="F24" s="15"/>
      <c r="G24" s="8"/>
      <c r="H24" s="8"/>
      <c r="N24" s="24">
        <f t="shared" si="2"/>
        <v>6.6666666666662877E-2</v>
      </c>
      <c r="O24" s="20">
        <f t="shared" si="3"/>
        <v>4533.1381666666639</v>
      </c>
    </row>
    <row r="25" spans="1:15" x14ac:dyDescent="0.3">
      <c r="A25" s="13">
        <v>40954</v>
      </c>
      <c r="B25" s="2">
        <v>300</v>
      </c>
      <c r="C25" s="14">
        <v>43.783333333333331</v>
      </c>
      <c r="D25" s="14">
        <v>43.43333333333333</v>
      </c>
      <c r="E25" s="8">
        <v>1.08</v>
      </c>
      <c r="F25" s="16">
        <v>3.8099999999999995E-2</v>
      </c>
      <c r="G25" s="9">
        <v>0.29599999999999999</v>
      </c>
      <c r="H25" s="9">
        <v>1.9E-2</v>
      </c>
      <c r="J25" s="1">
        <f t="shared" ref="J25:J31" si="4">H25/F25*1000</f>
        <v>498.68766404199482</v>
      </c>
      <c r="L25" s="1">
        <f t="shared" ref="L25:L31" si="5">G25/E25*1000</f>
        <v>274.07407407407402</v>
      </c>
      <c r="N25" s="24">
        <f t="shared" si="2"/>
        <v>-0.35000000000000142</v>
      </c>
      <c r="O25" s="20">
        <f t="shared" si="3"/>
        <v>4384.2464999999947</v>
      </c>
    </row>
    <row r="26" spans="1:15" x14ac:dyDescent="0.3">
      <c r="A26" s="13">
        <v>40954</v>
      </c>
      <c r="B26" s="2">
        <v>1000</v>
      </c>
      <c r="C26" s="2"/>
      <c r="D26" s="2"/>
      <c r="E26" s="8">
        <v>1.32</v>
      </c>
      <c r="F26" s="16">
        <v>1.9899999999999998E-2</v>
      </c>
      <c r="G26" s="9">
        <v>0.153</v>
      </c>
      <c r="H26" s="9">
        <v>1.0999999999999999E-2</v>
      </c>
      <c r="J26" s="1">
        <f t="shared" si="4"/>
        <v>552.7638190954774</v>
      </c>
      <c r="L26" s="1">
        <f t="shared" si="5"/>
        <v>115.90909090909091</v>
      </c>
      <c r="O26" s="20"/>
    </row>
    <row r="27" spans="1:15" x14ac:dyDescent="0.3">
      <c r="A27" s="13">
        <v>40954</v>
      </c>
      <c r="B27" s="2">
        <v>1500</v>
      </c>
      <c r="C27" s="2"/>
      <c r="D27" s="2"/>
      <c r="E27" s="8">
        <v>1.08</v>
      </c>
      <c r="F27" s="16">
        <v>1.5099999999999999E-2</v>
      </c>
      <c r="G27" s="9">
        <v>0.182</v>
      </c>
      <c r="H27" s="9">
        <v>1.7000000000000001E-2</v>
      </c>
      <c r="J27" s="1">
        <f t="shared" si="4"/>
        <v>1125.8278145695367</v>
      </c>
      <c r="L27" s="1">
        <f t="shared" si="5"/>
        <v>168.5185185185185</v>
      </c>
      <c r="O27" s="20"/>
    </row>
    <row r="28" spans="1:15" x14ac:dyDescent="0.3">
      <c r="A28" s="13">
        <v>40954</v>
      </c>
      <c r="B28" s="2">
        <v>2000</v>
      </c>
      <c r="C28" s="2"/>
      <c r="D28" s="2"/>
      <c r="E28" s="8">
        <v>1.46</v>
      </c>
      <c r="F28" s="16">
        <v>2.18E-2</v>
      </c>
      <c r="G28" s="9">
        <v>0.22500000000000001</v>
      </c>
      <c r="H28" s="9">
        <v>4.2999999999999997E-2</v>
      </c>
      <c r="J28" s="1">
        <f t="shared" si="4"/>
        <v>1972.4770642201834</v>
      </c>
      <c r="L28" s="1">
        <f t="shared" si="5"/>
        <v>154.10958904109589</v>
      </c>
      <c r="O28" s="20"/>
    </row>
    <row r="29" spans="1:15" x14ac:dyDescent="0.3">
      <c r="A29" s="13">
        <v>40954</v>
      </c>
      <c r="B29" s="2">
        <v>3500</v>
      </c>
      <c r="C29" s="2"/>
      <c r="D29" s="2"/>
      <c r="E29" s="8">
        <v>0.90200000000000002</v>
      </c>
      <c r="F29" s="16">
        <v>1.29E-2</v>
      </c>
      <c r="G29" s="9">
        <v>0.123</v>
      </c>
      <c r="H29" s="9">
        <v>1.4999999999999999E-2</v>
      </c>
      <c r="J29" s="1">
        <f t="shared" si="4"/>
        <v>1162.7906976744187</v>
      </c>
      <c r="L29" s="1">
        <f t="shared" si="5"/>
        <v>136.36363636363635</v>
      </c>
      <c r="O29" s="20"/>
    </row>
    <row r="30" spans="1:15" x14ac:dyDescent="0.3">
      <c r="A30" s="13">
        <v>40954</v>
      </c>
      <c r="B30" s="2">
        <v>4000</v>
      </c>
      <c r="C30" s="2"/>
      <c r="D30" s="2"/>
      <c r="E30" s="8">
        <v>0.998</v>
      </c>
      <c r="F30" s="16">
        <v>1.8000000000000002E-2</v>
      </c>
      <c r="G30" s="9">
        <v>0.14899999999999999</v>
      </c>
      <c r="H30" s="9">
        <v>1.7000000000000001E-2</v>
      </c>
      <c r="J30" s="1">
        <f t="shared" si="4"/>
        <v>944.44444444444446</v>
      </c>
      <c r="L30" s="1">
        <f t="shared" si="5"/>
        <v>149.29859719438875</v>
      </c>
      <c r="O30" s="20"/>
    </row>
    <row r="31" spans="1:15" ht="15" thickBot="1" x14ac:dyDescent="0.35">
      <c r="A31" s="17">
        <v>40954</v>
      </c>
      <c r="B31" s="5">
        <v>4200</v>
      </c>
      <c r="C31" s="5"/>
      <c r="D31" s="5"/>
      <c r="E31" s="11">
        <v>1.3699999999999999</v>
      </c>
      <c r="F31" s="18">
        <v>1.84E-2</v>
      </c>
      <c r="G31" s="12">
        <v>0.13400000000000001</v>
      </c>
      <c r="H31" s="12">
        <v>1.9E-2</v>
      </c>
      <c r="I31" s="21"/>
      <c r="J31" s="21">
        <f t="shared" si="4"/>
        <v>1032.6086956521738</v>
      </c>
      <c r="K31" s="21"/>
      <c r="L31" s="21">
        <f t="shared" si="5"/>
        <v>97.810218978102199</v>
      </c>
      <c r="M31" s="21"/>
      <c r="N31" s="21"/>
      <c r="O31" s="25"/>
    </row>
    <row r="32" spans="1:15" x14ac:dyDescent="0.3">
      <c r="A32" s="13">
        <v>41037</v>
      </c>
      <c r="B32" s="2">
        <v>10</v>
      </c>
      <c r="C32" s="14">
        <v>35.283333333333331</v>
      </c>
      <c r="D32" s="14">
        <v>43.616666666666667</v>
      </c>
      <c r="E32" s="15"/>
      <c r="F32" s="15"/>
      <c r="G32" s="8"/>
      <c r="H32" s="8"/>
      <c r="N32" s="24">
        <f>D32-C32</f>
        <v>8.3333333333333357</v>
      </c>
      <c r="O32" s="20">
        <f>N32*B32*10.51</f>
        <v>875.8333333333336</v>
      </c>
    </row>
    <row r="33" spans="1:15" x14ac:dyDescent="0.3">
      <c r="A33" s="13">
        <v>41037</v>
      </c>
      <c r="B33" s="2">
        <v>25</v>
      </c>
      <c r="C33" s="14">
        <v>37.983333333333334</v>
      </c>
      <c r="D33" s="14">
        <v>43.633333333333333</v>
      </c>
      <c r="E33" s="15"/>
      <c r="F33" s="15"/>
      <c r="G33" s="8"/>
      <c r="H33" s="8"/>
      <c r="N33" s="24">
        <f>D33-C33</f>
        <v>5.6499999999999986</v>
      </c>
      <c r="O33" s="20">
        <f>O32+(N33+N32)/2*(B33-B32)*10.51</f>
        <v>1978.0695833333334</v>
      </c>
    </row>
    <row r="34" spans="1:15" x14ac:dyDescent="0.3">
      <c r="A34" s="13">
        <v>41037</v>
      </c>
      <c r="B34" s="2">
        <v>50</v>
      </c>
      <c r="C34" s="14">
        <v>42.416666666666664</v>
      </c>
      <c r="D34" s="14">
        <v>43.633333333333333</v>
      </c>
      <c r="E34" s="15"/>
      <c r="F34" s="15"/>
      <c r="G34" s="8"/>
      <c r="H34" s="8"/>
      <c r="N34" s="24">
        <f>D34-C34</f>
        <v>1.2166666666666686</v>
      </c>
      <c r="O34" s="20">
        <f>O33+(N34+N33)/2*(B34-B33)*10.51</f>
        <v>2880.177916666667</v>
      </c>
    </row>
    <row r="35" spans="1:15" x14ac:dyDescent="0.3">
      <c r="A35" s="13">
        <v>41037</v>
      </c>
      <c r="B35" s="2">
        <v>75</v>
      </c>
      <c r="C35" s="14">
        <v>38.116666666666667</v>
      </c>
      <c r="D35" s="14">
        <v>43.533333333333331</v>
      </c>
      <c r="E35" s="15"/>
      <c r="F35" s="15"/>
      <c r="G35" s="8"/>
      <c r="H35" s="8"/>
      <c r="N35" s="24">
        <f>D35-C35</f>
        <v>5.4166666666666643</v>
      </c>
      <c r="O35" s="20">
        <f>O34+(N35+N34)/2*(B35-B34)*10.51</f>
        <v>3751.6320833333334</v>
      </c>
    </row>
    <row r="36" spans="1:15" x14ac:dyDescent="0.3">
      <c r="A36" s="13">
        <v>41037</v>
      </c>
      <c r="B36" s="2">
        <v>100</v>
      </c>
      <c r="C36" s="2"/>
      <c r="D36" s="2"/>
      <c r="E36" s="8">
        <v>1.8</v>
      </c>
      <c r="F36" s="8">
        <v>0.41899999999999998</v>
      </c>
      <c r="G36" s="9">
        <v>0.85</v>
      </c>
      <c r="H36" s="9">
        <v>7.1999999999999995E-2</v>
      </c>
      <c r="J36" s="1">
        <f>H36/F36*1000</f>
        <v>171.83770883054891</v>
      </c>
      <c r="L36" s="1">
        <f>G36/E36*1000</f>
        <v>472.22222222222223</v>
      </c>
      <c r="N36" s="24"/>
      <c r="O36" s="20"/>
    </row>
    <row r="37" spans="1:15" x14ac:dyDescent="0.3">
      <c r="A37" s="13">
        <v>41037</v>
      </c>
      <c r="B37" s="2">
        <v>150</v>
      </c>
      <c r="C37" s="14">
        <v>37.766666666666666</v>
      </c>
      <c r="D37" s="14">
        <v>43.533333333333331</v>
      </c>
      <c r="E37" s="15"/>
      <c r="F37" s="15"/>
      <c r="G37" s="8"/>
      <c r="H37" s="8"/>
      <c r="N37" s="24">
        <f>D37-C37</f>
        <v>5.7666666666666657</v>
      </c>
      <c r="O37" s="20">
        <f>O35+(N37+N35)/2*(B37-B35)*10.51</f>
        <v>8159.2633333333324</v>
      </c>
    </row>
    <row r="38" spans="1:15" x14ac:dyDescent="0.3">
      <c r="A38" s="13">
        <v>41037</v>
      </c>
      <c r="B38" s="2">
        <v>200</v>
      </c>
      <c r="C38" s="14">
        <v>45.9</v>
      </c>
      <c r="D38" s="14">
        <v>43.4</v>
      </c>
      <c r="E38" s="15"/>
      <c r="F38" s="15"/>
      <c r="G38" s="8"/>
      <c r="H38" s="8"/>
      <c r="N38" s="24">
        <f>D38-C38</f>
        <v>-2.5</v>
      </c>
      <c r="O38" s="20">
        <f>O37+(N38+N37)/2*(B38-B37)*10.51</f>
        <v>9017.5799999999981</v>
      </c>
    </row>
    <row r="39" spans="1:15" x14ac:dyDescent="0.3">
      <c r="A39" s="13">
        <v>41037</v>
      </c>
      <c r="B39" s="2">
        <v>300</v>
      </c>
      <c r="C39" s="14">
        <v>44.016666666666666</v>
      </c>
      <c r="D39" s="14">
        <v>43.43333333333333</v>
      </c>
      <c r="E39" s="8">
        <v>1.3088333333333333</v>
      </c>
      <c r="F39" s="8">
        <v>0.11266666666666666</v>
      </c>
      <c r="G39" s="8"/>
      <c r="H39" s="8"/>
      <c r="N39" s="24">
        <f>D39-C39</f>
        <v>-0.5833333333333357</v>
      </c>
      <c r="O39" s="20">
        <f>O38+(N39+N38)/2*(B39-B38)*10.51</f>
        <v>7397.2883333333302</v>
      </c>
    </row>
    <row r="40" spans="1:15" x14ac:dyDescent="0.3">
      <c r="A40" s="13">
        <v>41037</v>
      </c>
      <c r="B40" s="2">
        <v>1000</v>
      </c>
      <c r="C40" s="2"/>
      <c r="D40" s="2"/>
      <c r="E40" s="8">
        <v>1.76</v>
      </c>
      <c r="F40" s="8">
        <v>3.6900000000000002E-2</v>
      </c>
      <c r="G40" s="9">
        <v>0.14499999999999999</v>
      </c>
      <c r="H40" s="9">
        <v>0.02</v>
      </c>
      <c r="I40" s="19"/>
      <c r="J40" s="1">
        <f t="shared" ref="J40:J45" si="6">H40/F40*1000</f>
        <v>542.0054200542005</v>
      </c>
      <c r="L40" s="1">
        <f t="shared" ref="L40:L45" si="7">G40/E40*1000</f>
        <v>82.386363636363626</v>
      </c>
      <c r="N40" s="24"/>
      <c r="O40" s="20"/>
    </row>
    <row r="41" spans="1:15" x14ac:dyDescent="0.3">
      <c r="A41" s="13">
        <v>41037</v>
      </c>
      <c r="B41" s="2">
        <v>1500</v>
      </c>
      <c r="C41" s="2"/>
      <c r="D41" s="2"/>
      <c r="E41" s="8">
        <v>1.27</v>
      </c>
      <c r="F41" s="8">
        <v>4.4499999999999998E-2</v>
      </c>
      <c r="G41" s="9">
        <v>0.113</v>
      </c>
      <c r="H41" s="9">
        <v>1.2E-2</v>
      </c>
      <c r="I41" s="19"/>
      <c r="J41" s="1">
        <f t="shared" si="6"/>
        <v>269.66292134831463</v>
      </c>
      <c r="L41" s="1">
        <f t="shared" si="7"/>
        <v>88.976377952755911</v>
      </c>
      <c r="O41" s="20"/>
    </row>
    <row r="42" spans="1:15" x14ac:dyDescent="0.3">
      <c r="A42" s="13">
        <v>41037</v>
      </c>
      <c r="B42" s="2">
        <v>2000</v>
      </c>
      <c r="C42" s="2"/>
      <c r="D42" s="2"/>
      <c r="E42" s="8">
        <v>1.17</v>
      </c>
      <c r="F42" s="8">
        <v>3.9199999999999999E-2</v>
      </c>
      <c r="G42" s="9">
        <v>9.5000000000000001E-2</v>
      </c>
      <c r="H42" s="9">
        <v>1.2E-2</v>
      </c>
      <c r="I42" s="19"/>
      <c r="J42" s="1">
        <f t="shared" si="6"/>
        <v>306.12244897959187</v>
      </c>
      <c r="L42" s="1">
        <f t="shared" si="7"/>
        <v>81.196581196581207</v>
      </c>
      <c r="O42" s="20"/>
    </row>
    <row r="43" spans="1:15" x14ac:dyDescent="0.3">
      <c r="A43" s="13">
        <v>41037</v>
      </c>
      <c r="B43" s="2">
        <v>3500</v>
      </c>
      <c r="C43" s="2"/>
      <c r="D43" s="2"/>
      <c r="E43" s="8">
        <v>0.70200000000000007</v>
      </c>
      <c r="F43" s="8">
        <v>3.5900000000000001E-2</v>
      </c>
      <c r="G43" s="9">
        <v>0.09</v>
      </c>
      <c r="H43" s="9">
        <v>8.9999999999999993E-3</v>
      </c>
      <c r="I43" s="19"/>
      <c r="J43" s="1">
        <f t="shared" si="6"/>
        <v>250.69637883008355</v>
      </c>
      <c r="L43" s="1">
        <f t="shared" si="7"/>
        <v>128.2051282051282</v>
      </c>
      <c r="O43" s="20"/>
    </row>
    <row r="44" spans="1:15" x14ac:dyDescent="0.3">
      <c r="A44" s="13">
        <v>41037</v>
      </c>
      <c r="B44" s="2">
        <v>4000</v>
      </c>
      <c r="C44" s="2"/>
      <c r="D44" s="2"/>
      <c r="E44" s="8">
        <v>1.05</v>
      </c>
      <c r="F44" s="8">
        <v>6.2600000000000003E-2</v>
      </c>
      <c r="G44" s="9">
        <v>0.121</v>
      </c>
      <c r="H44" s="9">
        <v>1.2999999999999999E-2</v>
      </c>
      <c r="I44" s="19"/>
      <c r="J44" s="1">
        <f t="shared" si="6"/>
        <v>207.66773162939296</v>
      </c>
      <c r="L44" s="1">
        <f t="shared" si="7"/>
        <v>115.23809523809524</v>
      </c>
      <c r="O44" s="20"/>
    </row>
    <row r="45" spans="1:15" ht="15.75" customHeight="1" thickBot="1" x14ac:dyDescent="0.35">
      <c r="A45" s="17">
        <v>41037</v>
      </c>
      <c r="B45" s="5">
        <v>4200</v>
      </c>
      <c r="C45" s="5"/>
      <c r="D45" s="5"/>
      <c r="E45" s="11">
        <v>1.75</v>
      </c>
      <c r="F45" s="11">
        <v>9.6500000000000002E-2</v>
      </c>
      <c r="G45" s="12">
        <v>9.4E-2</v>
      </c>
      <c r="H45" s="12">
        <v>2.5999999999999999E-2</v>
      </c>
      <c r="I45" s="22"/>
      <c r="J45" s="21">
        <f t="shared" si="6"/>
        <v>269.43005181347144</v>
      </c>
      <c r="K45" s="21"/>
      <c r="L45" s="21">
        <f t="shared" si="7"/>
        <v>53.714285714285715</v>
      </c>
      <c r="M45" s="21"/>
      <c r="N45" s="21"/>
      <c r="O45" s="25"/>
    </row>
    <row r="46" spans="1:15" ht="15.75" customHeight="1" x14ac:dyDescent="0.3">
      <c r="A46" s="13">
        <v>41139</v>
      </c>
      <c r="B46" s="2">
        <v>10</v>
      </c>
      <c r="C46" s="14">
        <v>35.766666666666666</v>
      </c>
      <c r="D46" s="14">
        <v>43.266666666666666</v>
      </c>
      <c r="E46" s="15"/>
      <c r="F46" s="15"/>
      <c r="G46" s="8"/>
      <c r="H46" s="8"/>
      <c r="N46" s="24">
        <f t="shared" ref="N46:N52" si="8">D46-C46</f>
        <v>7.5</v>
      </c>
      <c r="O46" s="20">
        <f>N46*B46*10.51</f>
        <v>788.25</v>
      </c>
    </row>
    <row r="47" spans="1:15" x14ac:dyDescent="0.3">
      <c r="A47" s="13">
        <v>41139</v>
      </c>
      <c r="B47" s="2">
        <v>25</v>
      </c>
      <c r="C47" s="14">
        <v>36.866666666666667</v>
      </c>
      <c r="D47" s="14">
        <v>43.216666666666669</v>
      </c>
      <c r="E47" s="15"/>
      <c r="F47" s="15"/>
      <c r="G47" s="8"/>
      <c r="H47" s="8"/>
      <c r="N47" s="24">
        <f t="shared" si="8"/>
        <v>6.3500000000000014</v>
      </c>
      <c r="O47" s="20">
        <f t="shared" ref="O47:O52" si="9">O46+(N47+N46)/2*(B47-B46)*10.51</f>
        <v>1879.9762500000002</v>
      </c>
    </row>
    <row r="48" spans="1:15" x14ac:dyDescent="0.3">
      <c r="A48" s="13">
        <v>41139</v>
      </c>
      <c r="B48" s="2">
        <v>50</v>
      </c>
      <c r="C48" s="14">
        <v>34.799999999999997</v>
      </c>
      <c r="D48" s="14">
        <v>43.35</v>
      </c>
      <c r="E48" s="15"/>
      <c r="F48" s="15"/>
      <c r="G48" s="8"/>
      <c r="H48" s="8"/>
      <c r="N48" s="24">
        <f t="shared" si="8"/>
        <v>8.5500000000000043</v>
      </c>
      <c r="O48" s="20">
        <f t="shared" si="9"/>
        <v>3837.4637500000008</v>
      </c>
    </row>
    <row r="49" spans="1:15" x14ac:dyDescent="0.3">
      <c r="A49" s="13">
        <v>41139</v>
      </c>
      <c r="B49" s="2">
        <v>75</v>
      </c>
      <c r="C49" s="14">
        <v>30.9</v>
      </c>
      <c r="D49" s="14">
        <v>43.366666666666667</v>
      </c>
      <c r="E49" s="15"/>
      <c r="F49" s="15"/>
      <c r="G49" s="8"/>
      <c r="H49" s="8"/>
      <c r="N49" s="24">
        <f t="shared" si="8"/>
        <v>12.466666666666669</v>
      </c>
      <c r="O49" s="20">
        <f t="shared" si="9"/>
        <v>6598.5283333333355</v>
      </c>
    </row>
    <row r="50" spans="1:15" x14ac:dyDescent="0.3">
      <c r="A50" s="13">
        <v>41139</v>
      </c>
      <c r="B50" s="2">
        <v>100</v>
      </c>
      <c r="C50" s="14">
        <v>37</v>
      </c>
      <c r="D50" s="14">
        <v>43.366666666666667</v>
      </c>
      <c r="E50" s="8">
        <v>1.9</v>
      </c>
      <c r="F50" s="8">
        <v>0.54400000000000004</v>
      </c>
      <c r="G50" s="8"/>
      <c r="H50" s="8">
        <v>7.5999999999999998E-2</v>
      </c>
      <c r="J50" s="1">
        <f>H50/F50*1000</f>
        <v>139.70588235294116</v>
      </c>
      <c r="N50" s="24">
        <f t="shared" si="8"/>
        <v>6.3666666666666671</v>
      </c>
      <c r="O50" s="20">
        <f t="shared" si="9"/>
        <v>9072.7575000000033</v>
      </c>
    </row>
    <row r="51" spans="1:15" x14ac:dyDescent="0.3">
      <c r="A51" s="13">
        <v>41139</v>
      </c>
      <c r="B51" s="2">
        <v>150</v>
      </c>
      <c r="C51" s="14">
        <v>39.233333333333334</v>
      </c>
      <c r="D51" s="14">
        <v>43.366666666666667</v>
      </c>
      <c r="E51" s="15"/>
      <c r="F51" s="15"/>
      <c r="G51" s="8"/>
      <c r="H51" s="8"/>
      <c r="N51" s="24">
        <f t="shared" si="8"/>
        <v>4.1333333333333329</v>
      </c>
      <c r="O51" s="20">
        <f t="shared" si="9"/>
        <v>11831.632500000003</v>
      </c>
    </row>
    <row r="52" spans="1:15" x14ac:dyDescent="0.3">
      <c r="A52" s="13">
        <v>41139</v>
      </c>
      <c r="B52" s="2">
        <v>300</v>
      </c>
      <c r="C52" s="14">
        <v>26.783333333333335</v>
      </c>
      <c r="D52" s="14">
        <v>43.366666666666667</v>
      </c>
      <c r="E52" s="8">
        <v>1.4051666666666667</v>
      </c>
      <c r="F52" s="8">
        <v>5.0333333333333334E-2</v>
      </c>
      <c r="G52" s="9"/>
      <c r="H52" s="9">
        <v>2.5999999999999999E-2</v>
      </c>
      <c r="J52" s="1">
        <f t="shared" ref="J52:J58" si="10">H52/F52*1000</f>
        <v>516.55629139072846</v>
      </c>
      <c r="N52" s="24">
        <f t="shared" si="8"/>
        <v>16.583333333333332</v>
      </c>
      <c r="O52" s="20">
        <f t="shared" si="9"/>
        <v>28161.544999999998</v>
      </c>
    </row>
    <row r="53" spans="1:15" x14ac:dyDescent="0.3">
      <c r="A53" s="13">
        <v>41139</v>
      </c>
      <c r="B53" s="2">
        <v>1000</v>
      </c>
      <c r="C53" s="2"/>
      <c r="D53" s="2"/>
      <c r="E53" s="8">
        <v>1.1898333333333333</v>
      </c>
      <c r="F53" s="8">
        <v>1.7166666666666667E-2</v>
      </c>
      <c r="G53" s="9">
        <v>0.18</v>
      </c>
      <c r="H53" s="9">
        <v>3.5000000000000003E-2</v>
      </c>
      <c r="J53" s="1">
        <f t="shared" si="10"/>
        <v>2038.8349514563106</v>
      </c>
      <c r="L53" s="1">
        <f t="shared" ref="L53:L58" si="11">G53/E53*1000</f>
        <v>151.28169211374143</v>
      </c>
      <c r="N53" s="24"/>
      <c r="O53" s="20"/>
    </row>
    <row r="54" spans="1:15" x14ac:dyDescent="0.3">
      <c r="A54" s="13">
        <v>41139</v>
      </c>
      <c r="B54" s="2">
        <v>1500</v>
      </c>
      <c r="C54" s="2"/>
      <c r="D54" s="2"/>
      <c r="E54" s="8">
        <v>1.1651666666666667</v>
      </c>
      <c r="F54" s="8">
        <v>2.35E-2</v>
      </c>
      <c r="G54" s="9">
        <v>0.153</v>
      </c>
      <c r="H54" s="9">
        <v>1.7000000000000001E-2</v>
      </c>
      <c r="J54" s="1">
        <f t="shared" si="10"/>
        <v>723.404255319149</v>
      </c>
      <c r="L54" s="1">
        <f t="shared" si="11"/>
        <v>131.31168645401232</v>
      </c>
      <c r="O54" s="20"/>
    </row>
    <row r="55" spans="1:15" x14ac:dyDescent="0.3">
      <c r="A55" s="13">
        <v>41139</v>
      </c>
      <c r="B55" s="2">
        <v>2000</v>
      </c>
      <c r="C55" s="2"/>
      <c r="D55" s="2"/>
      <c r="E55" s="8">
        <v>1.1151666666666666</v>
      </c>
      <c r="F55" s="8">
        <v>2.1166666666666667E-2</v>
      </c>
      <c r="G55" s="9">
        <v>0.245</v>
      </c>
      <c r="H55" s="9">
        <v>6.4000000000000001E-2</v>
      </c>
      <c r="J55" s="1">
        <f t="shared" si="10"/>
        <v>3023.6220472440946</v>
      </c>
      <c r="L55" s="1">
        <f t="shared" si="11"/>
        <v>219.69810192796294</v>
      </c>
      <c r="O55" s="20"/>
    </row>
    <row r="56" spans="1:15" x14ac:dyDescent="0.3">
      <c r="A56" s="13">
        <v>41139</v>
      </c>
      <c r="B56" s="2">
        <v>3500</v>
      </c>
      <c r="C56" s="2"/>
      <c r="D56" s="2"/>
      <c r="E56" s="8">
        <v>0.67900000000000005</v>
      </c>
      <c r="F56" s="8">
        <v>1.4333333333333333E-2</v>
      </c>
      <c r="G56" s="9">
        <v>0.13200000000000001</v>
      </c>
      <c r="H56" s="9">
        <v>5.1999999999999998E-2</v>
      </c>
      <c r="J56" s="1">
        <f t="shared" si="10"/>
        <v>3627.9069767441856</v>
      </c>
      <c r="L56" s="1">
        <f t="shared" si="11"/>
        <v>194.40353460972017</v>
      </c>
      <c r="O56" s="20"/>
    </row>
    <row r="57" spans="1:15" x14ac:dyDescent="0.3">
      <c r="A57" s="13">
        <v>41139</v>
      </c>
      <c r="B57" s="2">
        <v>4000</v>
      </c>
      <c r="C57" s="2"/>
      <c r="D57" s="2"/>
      <c r="E57" s="8">
        <v>1.1415</v>
      </c>
      <c r="F57" s="8">
        <v>9.4999999999999998E-3</v>
      </c>
      <c r="G57" s="9">
        <v>0.127</v>
      </c>
      <c r="H57" s="9">
        <v>1.7999999999999999E-2</v>
      </c>
      <c r="J57" s="1">
        <f t="shared" si="10"/>
        <v>1894.7368421052631</v>
      </c>
      <c r="L57" s="1">
        <f t="shared" si="11"/>
        <v>111.25711782742006</v>
      </c>
      <c r="O57" s="20"/>
    </row>
    <row r="58" spans="1:15" ht="15.75" customHeight="1" thickBot="1" x14ac:dyDescent="0.35">
      <c r="A58" s="17">
        <v>41139</v>
      </c>
      <c r="B58" s="5">
        <v>4200</v>
      </c>
      <c r="C58" s="5"/>
      <c r="D58" s="5"/>
      <c r="E58" s="11">
        <v>1.8676666666666668</v>
      </c>
      <c r="F58" s="11">
        <v>1.5500000000000002E-2</v>
      </c>
      <c r="G58" s="12">
        <v>0.14099999999999999</v>
      </c>
      <c r="H58" s="12">
        <v>1.2E-2</v>
      </c>
      <c r="I58" s="21"/>
      <c r="J58" s="21">
        <f t="shared" si="10"/>
        <v>774.19354838709671</v>
      </c>
      <c r="K58" s="21"/>
      <c r="L58" s="21">
        <f t="shared" si="11"/>
        <v>75.495270390862032</v>
      </c>
      <c r="M58" s="21"/>
      <c r="N58" s="21"/>
      <c r="O58" s="25"/>
    </row>
    <row r="59" spans="1:15" x14ac:dyDescent="0.3">
      <c r="A59" s="13">
        <v>41229</v>
      </c>
      <c r="B59" s="2">
        <v>0</v>
      </c>
      <c r="C59" s="14">
        <v>40.916666666666664</v>
      </c>
      <c r="D59" s="14">
        <v>43.31666666666667</v>
      </c>
      <c r="E59" s="15"/>
      <c r="F59" s="15"/>
      <c r="G59" s="8"/>
      <c r="H59" s="8"/>
      <c r="N59" s="24">
        <f t="shared" ref="N59:N68" si="12">D59-C59</f>
        <v>2.4000000000000057</v>
      </c>
      <c r="O59" s="20">
        <f>N59*1*10.51</f>
        <v>25.224000000000061</v>
      </c>
    </row>
    <row r="60" spans="1:15" x14ac:dyDescent="0.3">
      <c r="A60" s="13">
        <v>41229</v>
      </c>
      <c r="B60" s="2">
        <v>25</v>
      </c>
      <c r="C60" s="14">
        <v>39.783333333333331</v>
      </c>
      <c r="D60" s="14">
        <v>43.31666666666667</v>
      </c>
      <c r="E60" s="15"/>
      <c r="F60" s="15"/>
      <c r="G60" s="8"/>
      <c r="H60" s="8"/>
      <c r="N60" s="24">
        <f t="shared" si="12"/>
        <v>3.5333333333333385</v>
      </c>
      <c r="O60" s="20">
        <f>O59+(N60+N59)/2*(B60-1)*10.51</f>
        <v>773.53600000000142</v>
      </c>
    </row>
    <row r="61" spans="1:15" x14ac:dyDescent="0.3">
      <c r="A61" s="13">
        <v>41229</v>
      </c>
      <c r="B61" s="2">
        <v>50</v>
      </c>
      <c r="C61" s="14">
        <v>37.700000000000003</v>
      </c>
      <c r="D61" s="14">
        <v>43.35</v>
      </c>
      <c r="E61" s="15"/>
      <c r="F61" s="15"/>
      <c r="G61" s="8"/>
      <c r="H61" s="8"/>
      <c r="N61" s="24">
        <f t="shared" si="12"/>
        <v>5.6499999999999986</v>
      </c>
      <c r="O61" s="20">
        <f t="shared" ref="O61:O68" si="13">O60+(N61+N60)/2*(B61-B60)*10.51</f>
        <v>1979.9964166666687</v>
      </c>
    </row>
    <row r="62" spans="1:15" x14ac:dyDescent="0.3">
      <c r="A62" s="13">
        <v>41229</v>
      </c>
      <c r="B62" s="2">
        <v>75</v>
      </c>
      <c r="C62" s="14">
        <v>34.833333333333336</v>
      </c>
      <c r="D62" s="14">
        <v>43.5</v>
      </c>
      <c r="E62" s="15"/>
      <c r="F62" s="15"/>
      <c r="G62" s="8"/>
      <c r="H62" s="8"/>
      <c r="N62" s="24">
        <f t="shared" si="12"/>
        <v>8.6666666666666643</v>
      </c>
      <c r="O62" s="20">
        <f t="shared" si="13"/>
        <v>3860.8485000000014</v>
      </c>
    </row>
    <row r="63" spans="1:15" x14ac:dyDescent="0.3">
      <c r="A63" s="13">
        <v>41229</v>
      </c>
      <c r="B63" s="2">
        <v>100</v>
      </c>
      <c r="C63" s="14">
        <v>33.366666666666667</v>
      </c>
      <c r="D63" s="14">
        <v>43.466666666666669</v>
      </c>
      <c r="E63" s="15"/>
      <c r="F63" s="15"/>
      <c r="G63" s="8"/>
      <c r="H63" s="8"/>
      <c r="N63" s="24">
        <f t="shared" si="12"/>
        <v>10.100000000000001</v>
      </c>
      <c r="O63" s="20">
        <f t="shared" si="13"/>
        <v>6326.3193333333347</v>
      </c>
    </row>
    <row r="64" spans="1:15" x14ac:dyDescent="0.3">
      <c r="A64" s="13">
        <v>41229</v>
      </c>
      <c r="B64" s="2">
        <v>125</v>
      </c>
      <c r="C64" s="14">
        <v>35.75</v>
      </c>
      <c r="D64" s="14">
        <v>43.45</v>
      </c>
      <c r="E64" s="15"/>
      <c r="F64" s="15"/>
      <c r="G64" s="8"/>
      <c r="H64" s="8"/>
      <c r="N64" s="24">
        <f t="shared" si="12"/>
        <v>7.7000000000000028</v>
      </c>
      <c r="O64" s="20">
        <f t="shared" si="13"/>
        <v>8664.7943333333351</v>
      </c>
    </row>
    <row r="65" spans="1:15" x14ac:dyDescent="0.3">
      <c r="A65" s="13">
        <v>41229</v>
      </c>
      <c r="B65" s="2">
        <v>150</v>
      </c>
      <c r="C65" s="14">
        <v>31.333333333333332</v>
      </c>
      <c r="D65" s="14">
        <v>43.416666666666664</v>
      </c>
      <c r="E65" s="15"/>
      <c r="F65" s="15"/>
      <c r="G65" s="8"/>
      <c r="H65" s="8"/>
      <c r="N65" s="24">
        <f t="shared" si="12"/>
        <v>12.083333333333332</v>
      </c>
      <c r="O65" s="20">
        <f t="shared" si="13"/>
        <v>11263.829750000001</v>
      </c>
    </row>
    <row r="66" spans="1:15" x14ac:dyDescent="0.3">
      <c r="A66" s="13">
        <v>41229</v>
      </c>
      <c r="B66" s="2">
        <v>200</v>
      </c>
      <c r="C66" s="14">
        <v>35.5</v>
      </c>
      <c r="D66" s="14">
        <v>43.383333333333333</v>
      </c>
      <c r="E66" s="15"/>
      <c r="F66" s="15"/>
      <c r="G66" s="8"/>
      <c r="H66" s="8"/>
      <c r="N66" s="24">
        <f t="shared" si="12"/>
        <v>7.8833333333333329</v>
      </c>
      <c r="O66" s="20">
        <f t="shared" si="13"/>
        <v>16510.071416666666</v>
      </c>
    </row>
    <row r="67" spans="1:15" x14ac:dyDescent="0.3">
      <c r="A67" s="13">
        <v>41229</v>
      </c>
      <c r="B67" s="2">
        <v>250</v>
      </c>
      <c r="C67" s="14">
        <v>34.883333333333333</v>
      </c>
      <c r="D67" s="14">
        <v>43.383333333333333</v>
      </c>
      <c r="E67" s="15"/>
      <c r="F67" s="15"/>
      <c r="G67" s="8"/>
      <c r="H67" s="8"/>
      <c r="N67" s="24">
        <f t="shared" si="12"/>
        <v>8.5</v>
      </c>
      <c r="O67" s="20">
        <f t="shared" si="13"/>
        <v>20814.792249999999</v>
      </c>
    </row>
    <row r="68" spans="1:15" x14ac:dyDescent="0.3">
      <c r="A68" s="13">
        <v>41229</v>
      </c>
      <c r="B68" s="2">
        <v>300</v>
      </c>
      <c r="C68" s="14">
        <v>33.733333333333334</v>
      </c>
      <c r="D68" s="14">
        <v>43.4</v>
      </c>
      <c r="E68" s="15"/>
      <c r="F68" s="15"/>
      <c r="G68" s="8"/>
      <c r="H68" s="8"/>
      <c r="N68" s="24">
        <f t="shared" si="12"/>
        <v>9.6666666666666643</v>
      </c>
      <c r="O68" s="20">
        <f t="shared" si="13"/>
        <v>25588.083916666663</v>
      </c>
    </row>
    <row r="69" spans="1:15" ht="15" thickBot="1" x14ac:dyDescent="0.35">
      <c r="A69" s="17">
        <v>41229</v>
      </c>
      <c r="B69" s="5">
        <v>4200</v>
      </c>
      <c r="C69" s="5"/>
      <c r="D69" s="5"/>
      <c r="E69" s="11">
        <v>0.77700000000000002</v>
      </c>
      <c r="F69" s="11">
        <v>1.11E-2</v>
      </c>
      <c r="G69" s="12">
        <v>0.11799999999999999</v>
      </c>
      <c r="H69" s="12">
        <v>2.5999999999999999E-2</v>
      </c>
      <c r="I69" s="21"/>
      <c r="J69" s="21">
        <f>H69/F69*1000</f>
        <v>2342.3423423423419</v>
      </c>
      <c r="K69" s="21"/>
      <c r="L69" s="21">
        <f>G69/E69*1000</f>
        <v>151.86615186615185</v>
      </c>
      <c r="M69" s="21"/>
      <c r="N69" s="21"/>
      <c r="O69" s="25"/>
    </row>
    <row r="70" spans="1:15" x14ac:dyDescent="0.3">
      <c r="A70" s="13">
        <v>41428</v>
      </c>
      <c r="B70" s="2">
        <v>10</v>
      </c>
      <c r="C70" s="14">
        <v>31.65</v>
      </c>
      <c r="D70" s="14">
        <v>43.516666666666666</v>
      </c>
      <c r="E70" s="15"/>
      <c r="F70" s="15"/>
      <c r="G70" s="8"/>
      <c r="H70" s="8"/>
      <c r="N70" s="24">
        <f>D70-C70</f>
        <v>11.866666666666667</v>
      </c>
      <c r="O70" s="20">
        <f>N70*B70*10.51</f>
        <v>1247.1866666666667</v>
      </c>
    </row>
    <row r="71" spans="1:15" x14ac:dyDescent="0.3">
      <c r="A71" s="13">
        <v>41428</v>
      </c>
      <c r="B71" s="2">
        <v>25</v>
      </c>
      <c r="C71" s="14">
        <v>35.383333333333333</v>
      </c>
      <c r="D71" s="14">
        <v>43.516666666666666</v>
      </c>
      <c r="E71" s="15"/>
      <c r="F71" s="15"/>
      <c r="G71" s="8"/>
      <c r="H71" s="8"/>
      <c r="N71" s="24">
        <f>D71-C71</f>
        <v>8.1333333333333329</v>
      </c>
      <c r="O71" s="20">
        <f>O70+(N71+N70)/2*(B71-B70)*10.51</f>
        <v>2823.6866666666665</v>
      </c>
    </row>
    <row r="72" spans="1:15" x14ac:dyDescent="0.3">
      <c r="A72" s="13">
        <v>41428</v>
      </c>
      <c r="B72" s="2">
        <v>50</v>
      </c>
      <c r="C72" s="14">
        <v>39.1</v>
      </c>
      <c r="D72" s="14">
        <v>43.45</v>
      </c>
      <c r="E72" s="15"/>
      <c r="F72" s="15"/>
      <c r="G72" s="8"/>
      <c r="H72" s="8"/>
      <c r="N72" s="24">
        <f>D72-C72</f>
        <v>4.3500000000000014</v>
      </c>
      <c r="O72" s="20">
        <f>O71+(N72+N71)/2*(B72-B71)*10.51</f>
        <v>4463.6845833333336</v>
      </c>
    </row>
    <row r="73" spans="1:15" x14ac:dyDescent="0.3">
      <c r="A73" s="13">
        <v>41428</v>
      </c>
      <c r="B73" s="2">
        <v>80</v>
      </c>
      <c r="C73" s="14">
        <v>35.883333333333333</v>
      </c>
      <c r="D73" s="14">
        <v>43.45</v>
      </c>
      <c r="E73" s="8">
        <v>2.76</v>
      </c>
      <c r="F73" s="8">
        <v>0.31900000000000001</v>
      </c>
      <c r="G73" s="9">
        <v>0.96699999999999997</v>
      </c>
      <c r="H73" s="9">
        <v>6.2E-2</v>
      </c>
      <c r="J73" s="1">
        <f>H73/F73*1000</f>
        <v>194.35736677115986</v>
      </c>
      <c r="L73" s="1">
        <f>G73/E73*1000</f>
        <v>350.36231884057975</v>
      </c>
      <c r="N73" s="24">
        <f>D73-C73</f>
        <v>7.56666666666667</v>
      </c>
      <c r="O73" s="20">
        <f>O72+(N73+N72)/2*(B73-B72)*10.51</f>
        <v>6342.347083333334</v>
      </c>
    </row>
    <row r="74" spans="1:15" x14ac:dyDescent="0.3">
      <c r="A74" s="13">
        <v>41428</v>
      </c>
      <c r="B74" s="2">
        <v>100</v>
      </c>
      <c r="C74" s="14">
        <v>31.85</v>
      </c>
      <c r="D74" s="14">
        <v>43.43333333333333</v>
      </c>
      <c r="E74" s="15"/>
      <c r="F74" s="15"/>
      <c r="G74" s="15"/>
      <c r="H74" s="15"/>
      <c r="N74" s="24">
        <f>D74-C74</f>
        <v>11.583333333333329</v>
      </c>
      <c r="O74" s="20">
        <f>O73+(N74+N73)/2*(B74-B73)*10.51</f>
        <v>8355.0120833333349</v>
      </c>
    </row>
    <row r="75" spans="1:15" x14ac:dyDescent="0.3">
      <c r="A75" s="13">
        <v>41428</v>
      </c>
      <c r="B75" s="2">
        <v>110</v>
      </c>
      <c r="C75" s="14"/>
      <c r="D75" s="14"/>
      <c r="E75" s="8">
        <v>2.3216666666666668</v>
      </c>
      <c r="F75" s="8">
        <v>0.59666666666666657</v>
      </c>
      <c r="G75" s="8">
        <v>0.20399999999999999</v>
      </c>
      <c r="H75" s="8"/>
      <c r="N75" s="24"/>
      <c r="O75" s="20"/>
    </row>
    <row r="76" spans="1:15" x14ac:dyDescent="0.3">
      <c r="A76" s="13">
        <v>41428</v>
      </c>
      <c r="B76" s="2">
        <v>150</v>
      </c>
      <c r="C76" s="14">
        <v>33.56666666666667</v>
      </c>
      <c r="D76" s="14">
        <v>43.416666666666664</v>
      </c>
      <c r="E76" s="8"/>
      <c r="F76" s="8"/>
      <c r="G76" s="8"/>
      <c r="H76" s="8"/>
      <c r="N76" s="24">
        <f>D76-C76</f>
        <v>9.8499999999999943</v>
      </c>
      <c r="O76" s="20">
        <f>O74+(N76+N74)/2*(B76-B74)*10.51</f>
        <v>13986.620416666665</v>
      </c>
    </row>
    <row r="77" spans="1:15" x14ac:dyDescent="0.3">
      <c r="A77" s="13">
        <v>41428</v>
      </c>
      <c r="B77" s="2">
        <v>160</v>
      </c>
      <c r="C77" s="14"/>
      <c r="D77" s="14"/>
      <c r="E77" s="8">
        <v>1.3603333333333334</v>
      </c>
      <c r="F77" s="8">
        <v>0.11533333333333333</v>
      </c>
      <c r="G77" s="9">
        <v>0.34499999999999997</v>
      </c>
      <c r="H77" s="9">
        <v>0.03</v>
      </c>
      <c r="J77" s="1">
        <f>H77/F77*1000</f>
        <v>260.11560693641616</v>
      </c>
      <c r="L77" s="1">
        <f>G77/E77*1000</f>
        <v>253.61431021808377</v>
      </c>
      <c r="O77" s="20"/>
    </row>
    <row r="78" spans="1:15" x14ac:dyDescent="0.3">
      <c r="A78" s="13">
        <v>41428</v>
      </c>
      <c r="B78" s="2">
        <v>200</v>
      </c>
      <c r="C78" s="14">
        <v>38.666666666666664</v>
      </c>
      <c r="D78" s="14">
        <v>43.416666666666664</v>
      </c>
      <c r="E78" s="8"/>
      <c r="F78" s="8"/>
      <c r="G78" s="8"/>
      <c r="H78" s="8"/>
      <c r="N78" s="24">
        <f>D78-C78</f>
        <v>4.75</v>
      </c>
      <c r="O78" s="20">
        <f>O76+(N78+N76)/2*(B78-B76)*10.51</f>
        <v>17822.770416666663</v>
      </c>
    </row>
    <row r="79" spans="1:15" x14ac:dyDescent="0.3">
      <c r="A79" s="13">
        <v>41428</v>
      </c>
      <c r="B79" s="2">
        <v>300</v>
      </c>
      <c r="C79" s="14">
        <v>46.93333333333333</v>
      </c>
      <c r="D79" s="14">
        <v>43.4</v>
      </c>
      <c r="E79" s="8"/>
      <c r="F79" s="8"/>
      <c r="G79" s="8"/>
      <c r="H79" s="8"/>
      <c r="N79" s="24">
        <f>D79-C79</f>
        <v>-3.5333333333333314</v>
      </c>
      <c r="O79" s="20">
        <f>O78+(N79+N78)/2*(B79-B78)*10.51</f>
        <v>18462.128749999996</v>
      </c>
    </row>
    <row r="80" spans="1:15" x14ac:dyDescent="0.3">
      <c r="A80" s="13">
        <v>41428</v>
      </c>
      <c r="B80" s="2">
        <v>310</v>
      </c>
      <c r="C80" s="14"/>
      <c r="D80" s="14"/>
      <c r="E80" s="8">
        <v>1.0416666666666667</v>
      </c>
      <c r="F80" s="8">
        <v>0.11850000000000001</v>
      </c>
      <c r="G80" s="8"/>
      <c r="H80" s="8"/>
      <c r="O80" s="20"/>
    </row>
    <row r="81" spans="1:15" x14ac:dyDescent="0.3">
      <c r="A81" s="13">
        <v>41428</v>
      </c>
      <c r="B81" s="2">
        <v>1000</v>
      </c>
      <c r="C81" s="2"/>
      <c r="D81" s="2"/>
      <c r="E81" s="8">
        <v>1.61</v>
      </c>
      <c r="F81" s="8">
        <v>0.11600000000000001</v>
      </c>
      <c r="G81" s="9">
        <v>0.104</v>
      </c>
      <c r="H81" s="9">
        <v>1.7999999999999999E-2</v>
      </c>
      <c r="J81" s="1">
        <f>H81/F81*1000</f>
        <v>155.17241379310343</v>
      </c>
      <c r="L81" s="1">
        <f>G81/E81*1000</f>
        <v>64.596273291925471</v>
      </c>
      <c r="O81" s="20"/>
    </row>
    <row r="82" spans="1:15" x14ac:dyDescent="0.3">
      <c r="A82" s="13">
        <v>41428</v>
      </c>
      <c r="B82" s="2">
        <v>1500</v>
      </c>
      <c r="C82" s="2"/>
      <c r="D82" s="2"/>
      <c r="E82" s="8">
        <v>0.92500000000000004</v>
      </c>
      <c r="F82" s="8">
        <v>6.7799999999999999E-2</v>
      </c>
      <c r="G82" s="9">
        <v>0.06</v>
      </c>
      <c r="H82" s="9">
        <v>2.1999999999999999E-2</v>
      </c>
      <c r="J82" s="1">
        <f>H82/F82*1000</f>
        <v>324.4837758112094</v>
      </c>
      <c r="L82" s="1">
        <f>G82/E82*1000</f>
        <v>64.864864864864856</v>
      </c>
      <c r="O82" s="20"/>
    </row>
    <row r="83" spans="1:15" x14ac:dyDescent="0.3">
      <c r="A83" s="13">
        <v>41428</v>
      </c>
      <c r="B83" s="2">
        <v>2000</v>
      </c>
      <c r="C83" s="2"/>
      <c r="D83" s="2"/>
      <c r="E83" s="8">
        <v>0.72499999999999998</v>
      </c>
      <c r="F83" s="8">
        <v>4.7299999999999995E-2</v>
      </c>
      <c r="G83" s="9">
        <v>0.13100000000000001</v>
      </c>
      <c r="H83" s="9">
        <v>1.2E-2</v>
      </c>
      <c r="J83" s="1">
        <f>H83/F83*1000</f>
        <v>253.69978858350956</v>
      </c>
      <c r="L83" s="1">
        <f>G83/E83*1000</f>
        <v>180.68965517241381</v>
      </c>
      <c r="O83" s="20"/>
    </row>
    <row r="84" spans="1:15" ht="15" thickBot="1" x14ac:dyDescent="0.35">
      <c r="A84" s="17">
        <v>41428</v>
      </c>
      <c r="B84" s="5">
        <v>3010</v>
      </c>
      <c r="C84" s="5"/>
      <c r="D84" s="5"/>
      <c r="E84" s="11">
        <v>0.53499999999999992</v>
      </c>
      <c r="F84" s="11">
        <v>3.9699999999999999E-2</v>
      </c>
      <c r="G84" s="12">
        <v>8.5999999999999993E-2</v>
      </c>
      <c r="H84" s="12">
        <v>0.01</v>
      </c>
      <c r="I84" s="21"/>
      <c r="J84" s="21">
        <f>H84/F84*1000</f>
        <v>251.88916876574308</v>
      </c>
      <c r="K84" s="21"/>
      <c r="L84" s="21">
        <f>G84/E84*1000</f>
        <v>160.74766355140187</v>
      </c>
      <c r="M84" s="21"/>
      <c r="N84" s="21"/>
      <c r="O84" s="25"/>
    </row>
  </sheetData>
  <mergeCells count="1">
    <mergeCell ref="A8:A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Southern Mississippi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Deborah Roth</cp:lastModifiedBy>
  <cp:lastPrinted>2018-04-28T13:16:02Z</cp:lastPrinted>
  <dcterms:created xsi:type="dcterms:W3CDTF">2018-04-27T14:54:35Z</dcterms:created>
  <dcterms:modified xsi:type="dcterms:W3CDTF">2019-05-14T20:10:17Z</dcterms:modified>
</cp:coreProperties>
</file>