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d.docs.live.net/c9ddf162a82e21d8/MIT/Boyle lab/Th isotopes Fe cycling manuscript/GCA submission/Revision/"/>
    </mc:Choice>
  </mc:AlternateContent>
  <bookViews>
    <workbookView xWindow="0" yWindow="0" windowWidth="20400" windowHeight="8955"/>
  </bookViews>
  <sheets>
    <sheet name="ReadMe" sheetId="4" r:id="rId1"/>
    <sheet name="Station ALOHA surface data" sheetId="1" r:id="rId2"/>
    <sheet name="Profiles" sheetId="2" r:id="rId3"/>
    <sheet name="Ultrafiltration results" sheetId="3"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3" l="1"/>
  <c r="I24" i="3"/>
  <c r="I23" i="3"/>
  <c r="K23" i="3"/>
  <c r="I18" i="3"/>
  <c r="L25" i="3"/>
  <c r="M25" i="3" s="1"/>
  <c r="L24" i="3"/>
  <c r="M24" i="3" s="1"/>
  <c r="L23" i="3"/>
  <c r="M23" i="3" s="1"/>
  <c r="L20" i="3"/>
  <c r="M20" i="3" s="1"/>
  <c r="L19" i="3"/>
  <c r="M19" i="3" s="1"/>
  <c r="M18" i="3"/>
  <c r="L18" i="3"/>
  <c r="E25" i="3"/>
  <c r="D25" i="3"/>
  <c r="C25" i="3"/>
  <c r="B25" i="3"/>
  <c r="E24" i="3"/>
  <c r="D24" i="3"/>
  <c r="C24" i="3"/>
  <c r="B24" i="3"/>
  <c r="I10" i="3"/>
  <c r="E23" i="3"/>
  <c r="D23" i="3"/>
  <c r="C23" i="3"/>
  <c r="B23" i="3"/>
  <c r="I7" i="3"/>
  <c r="H24" i="3" s="1"/>
  <c r="E20" i="3"/>
  <c r="D20" i="3"/>
  <c r="C20" i="3"/>
  <c r="B20" i="3"/>
  <c r="E19" i="3"/>
  <c r="D19" i="3"/>
  <c r="C19" i="3"/>
  <c r="B19" i="3"/>
  <c r="E18" i="3"/>
  <c r="D18" i="3"/>
  <c r="C18" i="3"/>
  <c r="B18" i="3"/>
  <c r="I4" i="3"/>
  <c r="G24" i="3" l="1"/>
  <c r="G18" i="3"/>
  <c r="G19" i="3"/>
  <c r="F24" i="3"/>
  <c r="F20" i="3"/>
  <c r="J24" i="3"/>
  <c r="G20" i="3"/>
  <c r="F23" i="3"/>
  <c r="H23" i="3"/>
  <c r="J23" i="3" s="1"/>
  <c r="F25" i="3"/>
  <c r="F18" i="3"/>
  <c r="H19" i="3"/>
  <c r="J19" i="3" s="1"/>
  <c r="G23" i="3"/>
  <c r="G25" i="3"/>
  <c r="F19" i="3"/>
  <c r="I19" i="3"/>
  <c r="H18" i="3"/>
  <c r="H20" i="3"/>
  <c r="J20" i="3" s="1"/>
  <c r="H25" i="3"/>
  <c r="J25" i="3" s="1"/>
  <c r="K25" i="3" s="1"/>
  <c r="I20" i="3"/>
  <c r="J18" i="3" l="1"/>
  <c r="K18" i="3" s="1"/>
  <c r="K24" i="3"/>
  <c r="K19" i="3"/>
  <c r="K20" i="3"/>
</calcChain>
</file>

<file path=xl/sharedStrings.xml><?xml version="1.0" encoding="utf-8"?>
<sst xmlns="http://schemas.openxmlformats.org/spreadsheetml/2006/main" count="274" uniqueCount="106">
  <si>
    <t>Date</t>
  </si>
  <si>
    <t>Th (fmol/kg)</t>
  </si>
  <si>
    <t>error</t>
  </si>
  <si>
    <t>fmol/kg</t>
  </si>
  <si>
    <t>bdl</t>
  </si>
  <si>
    <t>Fe/Th (mol/mol)</t>
  </si>
  <si>
    <t>Notes</t>
  </si>
  <si>
    <t>References, Notes</t>
  </si>
  <si>
    <t>Dissolved Th-232</t>
  </si>
  <si>
    <t>Dissolved Fe/Th-232</t>
  </si>
  <si>
    <t>Total Th-232</t>
  </si>
  <si>
    <t xml:space="preserve">Total Fe/Th-232 </t>
  </si>
  <si>
    <t>Particulate Th-232</t>
  </si>
  <si>
    <t>Particulate Fe/Th-232</t>
  </si>
  <si>
    <t>Cruise</t>
  </si>
  <si>
    <t>KM12-15</t>
  </si>
  <si>
    <t>KM13-09</t>
  </si>
  <si>
    <t>KM13-16</t>
  </si>
  <si>
    <t>LAT</t>
  </si>
  <si>
    <t>LON</t>
  </si>
  <si>
    <t>Depth</t>
  </si>
  <si>
    <t>CTDPRS</t>
  </si>
  <si>
    <t>CTDTMP</t>
  </si>
  <si>
    <t>CTDSAL</t>
  </si>
  <si>
    <t>CTDOXY</t>
  </si>
  <si>
    <t>CTDCHL</t>
  </si>
  <si>
    <t>Date Collected</t>
  </si>
  <si>
    <t>DEG(N)</t>
  </si>
  <si>
    <t>DEG(W)</t>
  </si>
  <si>
    <t>m</t>
  </si>
  <si>
    <t>DBAR</t>
  </si>
  <si>
    <t>DEG C</t>
  </si>
  <si>
    <t>PSS-78</t>
  </si>
  <si>
    <t>UMOL/KG</t>
  </si>
  <si>
    <t>UG/L</t>
  </si>
  <si>
    <t>dd-mm-yy</t>
  </si>
  <si>
    <t>Ingrowth Corrected</t>
  </si>
  <si>
    <t>Detritus Corrected</t>
  </si>
  <si>
    <t>232Th</t>
  </si>
  <si>
    <t>yrs</t>
  </si>
  <si>
    <t>nmol/m2/yr</t>
  </si>
  <si>
    <t>Th Residence Time</t>
  </si>
  <si>
    <t>(depth-integrated)</t>
  </si>
  <si>
    <t>Dissolved Th-232 Flux</t>
  </si>
  <si>
    <r>
      <rPr>
        <sz val="11"/>
        <color theme="1"/>
        <rFont val="Calibri"/>
        <family val="2"/>
      </rPr>
      <t>µ</t>
    </r>
    <r>
      <rPr>
        <sz val="11"/>
        <color theme="1"/>
        <rFont val="Calibri"/>
        <family val="2"/>
        <scheme val="minor"/>
      </rPr>
      <t>Bq/kg</t>
    </r>
  </si>
  <si>
    <t>Diss. Th-232</t>
  </si>
  <si>
    <t>Diss. Th-230</t>
  </si>
  <si>
    <t>Diss. Th-230 xs</t>
  </si>
  <si>
    <t>±</t>
  </si>
  <si>
    <t>Concentration</t>
  </si>
  <si>
    <t>Apparent Recovery (%)</t>
  </si>
  <si>
    <t>Factor</t>
  </si>
  <si>
    <t>230Th</t>
  </si>
  <si>
    <t>Diss. (0.45 µm)</t>
  </si>
  <si>
    <t>10kDa Permeate</t>
  </si>
  <si>
    <t>10kDa Retentate</t>
  </si>
  <si>
    <t>Weight SW</t>
  </si>
  <si>
    <t>232Th (fmol/kg)</t>
  </si>
  <si>
    <t>*Corrected for ingrowth by 234U decay, but not for detrital source</t>
  </si>
  <si>
    <t>%Colloidal (of dissolved)</t>
  </si>
  <si>
    <t>For more information on colloidal calculations, see Fitzsimmons and Boyle 2014 (Limnol. Oceanogr. Methods)</t>
  </si>
  <si>
    <t>Ultrafiltration Measurements</t>
  </si>
  <si>
    <t>Calculations for Calculating Colloidal Th concentrations (units for 232Th and 230Th same as above)</t>
  </si>
  <si>
    <r>
      <t>230Th (</t>
    </r>
    <r>
      <rPr>
        <sz val="11"/>
        <color theme="1"/>
        <rFont val="Calibri"/>
        <family val="2"/>
      </rPr>
      <t>µ</t>
    </r>
    <r>
      <rPr>
        <sz val="11"/>
        <color theme="1"/>
        <rFont val="Calibri"/>
        <family val="2"/>
        <scheme val="minor"/>
      </rPr>
      <t>Bq/kg)*</t>
    </r>
  </si>
  <si>
    <t>filtrered (kg)</t>
  </si>
  <si>
    <r>
      <t xml:space="preserve">Diss. (0.45 </t>
    </r>
    <r>
      <rPr>
        <sz val="11"/>
        <color theme="1"/>
        <rFont val="Calibri"/>
        <family val="2"/>
      </rPr>
      <t>µm)</t>
    </r>
  </si>
  <si>
    <t>Roy-Barman et al. 1996 (EPSL vol. 139, pp. 351-363)</t>
  </si>
  <si>
    <t>Sample collected from MITESS mooring (see Boyle et al. 2005, vol. GCA 69, No. 4, pp. 933-952)</t>
  </si>
  <si>
    <t>Sample collected with ship-based MITESS unit</t>
  </si>
  <si>
    <t>Sample collected on HOE-DYLAN</t>
  </si>
  <si>
    <t>Sample collected on HOE-DYLAN. Combined July 9-12, 2012 for dissolved Th analysis</t>
  </si>
  <si>
    <t>Sample collected on HOE-DYLAN. Combined July 13-16, 2012 for dissolved Th analysis</t>
  </si>
  <si>
    <t>Sample collected on HOE-DYLAN. Combined July 17-19, 2012 for dissolved Th analysis</t>
  </si>
  <si>
    <t>Sample collected on HOE-DYLAN. Combined July 21-25, 2012 for dissolved Th analysis</t>
  </si>
  <si>
    <t>Sample collected on HOE-DYLAN. Combined Aug 6-8, 2012 for dissolved Th analysis</t>
  </si>
  <si>
    <t>Sample collected on HOE-DYLAN. Combined Aug 9-10, 2012 for dissolved Th analysis</t>
  </si>
  <si>
    <t>Sample collected on HOE-DYLAN. Combined Aug 11-13, 2012 for dissolved Th analysis</t>
  </si>
  <si>
    <t>Sample collected on HOE-DYLAN. Combined Aug 23-25, 2012 for dissolved Th analysis</t>
  </si>
  <si>
    <t>Sample collected on HOE-DYLAN. Combined Aug 27-30, 2012 for dissolved Th analysis</t>
  </si>
  <si>
    <t>Sample collected on HOE-DYLAN. Combined Aug 31-Sept 2, 2012 for dissolved Th analysis</t>
  </si>
  <si>
    <t>Sample collected on HOE-DYLAN. Combined Sept 3-5, 2012 for dissolved Th analysis</t>
  </si>
  <si>
    <t>Sample collected on HOE-DYLAN. Combined Sept 6-8, 2012 for dissolved Th analysis</t>
  </si>
  <si>
    <t>Sample collected on HOE-PhoR I</t>
  </si>
  <si>
    <t>Sample collected on HOE-PhoR I. Combined May 24-27, 2013 for dissolved Th analysis</t>
  </si>
  <si>
    <t>Sample collected on HOE-PhoR I. Combined May 28-31, 2013 for dissolved Th analysis</t>
  </si>
  <si>
    <t>Sample collected on HOE-PhoR I. Combined June 1-4, 2013 for dissolved Th analysis</t>
  </si>
  <si>
    <t>Sample collected on HOE-PhoR II</t>
  </si>
  <si>
    <t>Sample collected on HOE-PhoR II. Combined Sept 18-21, 2013 for dissolved Th analysis</t>
  </si>
  <si>
    <t>Sample collected on HOE-PhoR II. Combined Sept 24-26, 2013 for dissolved Th analysis</t>
  </si>
  <si>
    <t>Sample collected on HOE-BOE I</t>
  </si>
  <si>
    <t>Dissolved (fmol/kg)</t>
  </si>
  <si>
    <t>Soluble (fmol/kg)</t>
  </si>
  <si>
    <t>Colloidal (by diff.) (fmol/kg)</t>
  </si>
  <si>
    <t>Colloidal (by retn.) (fmol/kg)</t>
  </si>
  <si>
    <t>Dissolved  (µBq/kg)</t>
  </si>
  <si>
    <t>Soluble  (µBq/kg)</t>
  </si>
  <si>
    <t>Colloidal (by diff.)  (µBq/kg)</t>
  </si>
  <si>
    <t>Colloidal (by retn.)  (µBq/kg)</t>
  </si>
  <si>
    <t>This file contains measurements of thorium isotopes (Th-232 and Th-230) made on seawater from Station ALOHA.</t>
  </si>
  <si>
    <t>Please cite the original publication when using this data:</t>
  </si>
  <si>
    <t>Thorium isotopes tracing the iron cycle at the Hawaii Ocean Time-series station ALOHA.</t>
  </si>
  <si>
    <t>Roy-Barman, M., Chen, J.H. and Wasserburg, G.J. (1996) 230Th-232Th systematics in the central Pacific Ocean: The sources and the fates of thorium. Earth Planet. Sci. Lett. 139, 351-363.</t>
  </si>
  <si>
    <t>Full references cited in spreadsheet:</t>
  </si>
  <si>
    <t>Boyle, E.A., Bergquist, B.A., Kayser, R.A. and Mahowald, N. (2005) Iron, manganese, and lead at Hawaii Ocean Time-series station ALOHA: Temporal variability and an intermediate water hydrothermal plume. Geochim. Cosmochim. Acta 69, 933-952.</t>
  </si>
  <si>
    <t>Fitzsimmons, J.N. and Boyle, E.A. (2014) Assessment and comparison of Anopore and cross flow filtration methods for the determination of dissolved iron size fractionation into soluble and colloidal phases in seawater. Limnol. Oceanogr. Methods 12, 246-263.</t>
  </si>
  <si>
    <t xml:space="preserve">Hayes, C. T.; J. F. Fitzsimmons; E. A. Boyle; D. McGee; R. F. Anderson; R. Weisend; P. L. Morton; (Geochimica et Cosmochimca Acta,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</si>
</sst>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d\-mmm\-yy;@"/>
    <numFmt numFmtId="165" formatCode="0.0"/>
    <numFmt numFmtId="166" formatCode="0.000"/>
  </numFmts>
  <fonts count="7" x14ac:knownFonts="1">
    <font>
      <sz val="11"/>
      <color theme="1"/>
      <name val="Calibri"/>
      <family val="2"/>
      <scheme val="minor"/>
    </font>
    <font>
      <b/>
      <sz val="11"/>
      <color theme="1"/>
      <name val="Calibri"/>
      <family val="2"/>
      <scheme val="minor"/>
    </font>
    <font>
      <sz val="11"/>
      <name val="Calibri"/>
      <family val="2"/>
      <scheme val="minor"/>
    </font>
    <font>
      <b/>
      <u/>
      <sz val="11"/>
      <name val="Calibri"/>
      <family val="2"/>
      <scheme val="minor"/>
    </font>
    <font>
      <b/>
      <sz val="11"/>
      <name val="Calibri"/>
      <family val="2"/>
      <scheme val="minor"/>
    </font>
    <font>
      <b/>
      <sz val="11"/>
      <name val="Calibri"/>
      <family val="2"/>
    </font>
    <font>
      <sz val="11"/>
      <color theme="1"/>
      <name val="Calibri"/>
      <family val="2"/>
    </font>
  </fonts>
  <fills count="2">
    <fill>
      <patternFill patternType="none"/>
    </fill>
    <fill>
      <patternFill patternType="gray125"/>
    </fill>
  </fills>
  <borders count="2">
    <border>
      <left/>
      <right/>
      <top/>
      <bottom/>
      <diagonal/>
    </border>
    <border>
      <left/>
      <right/>
      <top/>
      <bottom style="double">
        <color indexed="64"/>
      </bottom>
      <diagonal/>
    </border>
  </borders>
  <cellStyleXfs count="1">
    <xf numFmtId="0" fontId="0" fillId="0" borderId="0"/>
  </cellStyleXfs>
  <cellXfs count="38">
    <xf numFmtId="0" fontId="0" fillId="0" borderId="0" xfId="0"/>
    <xf numFmtId="0" fontId="1" fillId="0" borderId="0" xfId="0" applyFont="1"/>
    <xf numFmtId="164" fontId="0" fillId="0" borderId="0" xfId="0" applyNumberFormat="1"/>
    <xf numFmtId="165" fontId="0" fillId="0" borderId="0" xfId="0" applyNumberFormat="1"/>
    <xf numFmtId="2" fontId="0" fillId="0" borderId="0" xfId="0" applyNumberFormat="1"/>
    <xf numFmtId="15" fontId="0" fillId="0" borderId="0" xfId="0" applyNumberFormat="1"/>
    <xf numFmtId="2" fontId="0" fillId="0" borderId="0" xfId="0" applyNumberFormat="1" applyAlignment="1"/>
    <xf numFmtId="164" fontId="0" fillId="0" borderId="0" xfId="0" applyNumberFormat="1" applyAlignment="1"/>
    <xf numFmtId="0" fontId="0" fillId="0" borderId="0" xfId="0" applyAlignment="1">
      <alignment horizontal="center"/>
    </xf>
    <xf numFmtId="1" fontId="0" fillId="0" borderId="0" xfId="0" applyNumberFormat="1"/>
    <xf numFmtId="1" fontId="2" fillId="0" borderId="0" xfId="0" applyNumberFormat="1" applyFont="1"/>
    <xf numFmtId="165" fontId="2" fillId="0" borderId="0" xfId="0" applyNumberFormat="1" applyFont="1"/>
    <xf numFmtId="0" fontId="0" fillId="0" borderId="0" xfId="0" applyFont="1"/>
    <xf numFmtId="14" fontId="3" fillId="0" borderId="0" xfId="0" applyNumberFormat="1" applyFont="1" applyAlignment="1">
      <alignment horizontal="center"/>
    </xf>
    <xf numFmtId="1" fontId="2" fillId="0" borderId="0" xfId="0" applyNumberFormat="1" applyFont="1" applyAlignment="1">
      <alignment horizontal="center"/>
    </xf>
    <xf numFmtId="0" fontId="2" fillId="0" borderId="0" xfId="0" applyFont="1" applyAlignment="1">
      <alignment horizontal="center"/>
    </xf>
    <xf numFmtId="0" fontId="0" fillId="0" borderId="0" xfId="0" applyFill="1"/>
    <xf numFmtId="164" fontId="0" fillId="0" borderId="0" xfId="0" applyNumberFormat="1" applyFill="1" applyAlignment="1"/>
    <xf numFmtId="1" fontId="0" fillId="0" borderId="0" xfId="0" applyNumberFormat="1" applyFill="1"/>
    <xf numFmtId="165" fontId="0" fillId="0" borderId="0" xfId="0" applyNumberFormat="1" applyFill="1"/>
    <xf numFmtId="1" fontId="2" fillId="0" borderId="0" xfId="0" applyNumberFormat="1" applyFont="1" applyFill="1" applyAlignment="1">
      <alignment horizontal="center"/>
    </xf>
    <xf numFmtId="164" fontId="0" fillId="0" borderId="0" xfId="0" applyNumberFormat="1" applyFill="1" applyAlignment="1">
      <alignment horizontal="right"/>
    </xf>
    <xf numFmtId="164" fontId="0" fillId="0" borderId="0" xfId="0" applyNumberFormat="1" applyFill="1"/>
    <xf numFmtId="0" fontId="4" fillId="0" borderId="0" xfId="0" applyFont="1" applyAlignment="1">
      <alignment horizontal="left"/>
    </xf>
    <xf numFmtId="164" fontId="0" fillId="0" borderId="0" xfId="0" applyNumberFormat="1" applyFont="1"/>
    <xf numFmtId="166" fontId="0" fillId="0" borderId="0" xfId="0" applyNumberFormat="1"/>
    <xf numFmtId="11" fontId="0" fillId="0" borderId="0" xfId="0" applyNumberFormat="1" applyFill="1" applyBorder="1"/>
    <xf numFmtId="0" fontId="5" fillId="0" borderId="0" xfId="0" applyFont="1" applyBorder="1"/>
    <xf numFmtId="11" fontId="1" fillId="0" borderId="0" xfId="0" applyNumberFormat="1" applyFont="1" applyFill="1" applyBorder="1"/>
    <xf numFmtId="0" fontId="0" fillId="0" borderId="0" xfId="0" applyBorder="1"/>
    <xf numFmtId="1" fontId="0" fillId="0" borderId="0" xfId="0" applyNumberFormat="1" applyBorder="1"/>
    <xf numFmtId="0" fontId="0" fillId="0" borderId="0" xfId="0" applyFont="1" applyBorder="1"/>
    <xf numFmtId="1" fontId="0" fillId="0" borderId="0" xfId="0" applyNumberFormat="1" applyFont="1" applyBorder="1"/>
    <xf numFmtId="0" fontId="6" fillId="0" borderId="0" xfId="0" applyFont="1" applyAlignment="1">
      <alignment horizontal="center"/>
    </xf>
    <xf numFmtId="0" fontId="0" fillId="0" borderId="1" xfId="0" applyBorder="1"/>
    <xf numFmtId="0" fontId="6" fillId="0" borderId="1" xfId="0" applyFont="1" applyBorder="1" applyAlignment="1">
      <alignment horizontal="center"/>
    </xf>
    <xf numFmtId="164" fontId="2" fillId="0" borderId="0" xfId="0" applyNumberFormat="1" applyFont="1" applyAlignment="1"/>
    <xf numFmtId="164" fontId="2" fillId="0" borderId="0" xfId="0" applyNumberFormat="1"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4"/>
  <sheetViews>
    <sheetView tabSelected="1" workbookViewId="0">
      <selection activeCell="A6" sqref="A6"/>
    </sheetView>
  </sheetViews>
  <sheetFormatPr defaultRowHeight="15" x14ac:dyDescent="0.25"/>
  <sheetData>
    <row r="2" spans="1:1" x14ac:dyDescent="0.25">
      <c r="A2" t="s">
        <v>98</v>
      </c>
    </row>
    <row r="3" spans="1:1" x14ac:dyDescent="0.25">
      <c r="A3" t="s">
        <v>99</v>
      </c>
    </row>
    <row r="5" spans="1:1" x14ac:dyDescent="0.25">
      <c r="A5" t="s">
        <v>105</v>
      </c>
    </row>
    <row r="6" spans="1:1" x14ac:dyDescent="0.25">
      <c r="A6" t="s">
        <v>100</v>
      </c>
    </row>
    <row r="10" spans="1:1" x14ac:dyDescent="0.25">
      <c r="A10" t="s">
        <v>102</v>
      </c>
    </row>
    <row r="12" spans="1:1" x14ac:dyDescent="0.25">
      <c r="A12" t="s">
        <v>101</v>
      </c>
    </row>
    <row r="13" spans="1:1" x14ac:dyDescent="0.25">
      <c r="A13" t="s">
        <v>103</v>
      </c>
    </row>
    <row r="14" spans="1:1" x14ac:dyDescent="0.25">
      <c r="A14" t="s">
        <v>104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7"/>
  <sheetViews>
    <sheetView topLeftCell="A79" workbookViewId="0"/>
  </sheetViews>
  <sheetFormatPr defaultRowHeight="15" x14ac:dyDescent="0.25"/>
  <cols>
    <col min="1" max="1" width="11.42578125" customWidth="1"/>
    <col min="2" max="2" width="12.28515625" customWidth="1"/>
    <col min="4" max="4" width="15.5703125" customWidth="1"/>
    <col min="6" max="6" width="12.42578125" customWidth="1"/>
    <col min="8" max="8" width="15.7109375" customWidth="1"/>
    <col min="10" max="10" width="17.140625" customWidth="1"/>
    <col min="11" max="11" width="7.5703125" customWidth="1"/>
    <col min="12" max="12" width="15.5703125" customWidth="1"/>
  </cols>
  <sheetData>
    <row r="1" spans="1:15" x14ac:dyDescent="0.25">
      <c r="B1" s="1" t="s">
        <v>8</v>
      </c>
      <c r="D1" s="1" t="s">
        <v>9</v>
      </c>
      <c r="F1" s="1" t="s">
        <v>10</v>
      </c>
      <c r="H1" s="23" t="s">
        <v>11</v>
      </c>
      <c r="J1" s="1" t="s">
        <v>12</v>
      </c>
      <c r="K1" s="1"/>
      <c r="L1" s="1" t="s">
        <v>13</v>
      </c>
    </row>
    <row r="2" spans="1:15" x14ac:dyDescent="0.25">
      <c r="A2" t="s">
        <v>0</v>
      </c>
      <c r="B2" t="s">
        <v>1</v>
      </c>
      <c r="C2" t="s">
        <v>2</v>
      </c>
      <c r="D2" t="s">
        <v>5</v>
      </c>
      <c r="E2" t="s">
        <v>2</v>
      </c>
      <c r="F2" t="s">
        <v>1</v>
      </c>
      <c r="G2" t="s">
        <v>2</v>
      </c>
      <c r="H2" t="s">
        <v>5</v>
      </c>
      <c r="I2" t="s">
        <v>2</v>
      </c>
      <c r="J2" s="8" t="s">
        <v>1</v>
      </c>
      <c r="K2" s="8" t="s">
        <v>2</v>
      </c>
      <c r="L2" t="s">
        <v>5</v>
      </c>
      <c r="M2" t="s">
        <v>2</v>
      </c>
      <c r="O2" t="s">
        <v>7</v>
      </c>
    </row>
    <row r="3" spans="1:15" x14ac:dyDescent="0.25">
      <c r="A3" s="2">
        <v>34602</v>
      </c>
      <c r="B3" s="4">
        <v>51.643114528154626</v>
      </c>
      <c r="C3" s="3">
        <v>8.8000000000000007</v>
      </c>
      <c r="D3" s="9"/>
      <c r="E3" s="9"/>
      <c r="O3" t="s">
        <v>66</v>
      </c>
    </row>
    <row r="4" spans="1:15" x14ac:dyDescent="0.25">
      <c r="A4" s="2">
        <v>34602</v>
      </c>
      <c r="B4" s="4">
        <v>48.654123976685881</v>
      </c>
      <c r="C4" s="3">
        <v>2.5</v>
      </c>
      <c r="D4" s="9"/>
      <c r="E4" s="9"/>
      <c r="O4" t="s">
        <v>66</v>
      </c>
    </row>
    <row r="5" spans="1:15" x14ac:dyDescent="0.25">
      <c r="A5" s="2">
        <v>34602</v>
      </c>
      <c r="B5" s="4">
        <v>64.761461948489725</v>
      </c>
      <c r="C5" s="3">
        <v>3.5</v>
      </c>
      <c r="D5" s="9"/>
      <c r="E5" s="9"/>
      <c r="O5" t="s">
        <v>66</v>
      </c>
    </row>
    <row r="6" spans="1:15" x14ac:dyDescent="0.25">
      <c r="A6" s="2">
        <v>34602</v>
      </c>
      <c r="D6" s="9"/>
      <c r="E6" s="9"/>
      <c r="F6" s="3">
        <v>222.67979608442238</v>
      </c>
      <c r="G6" s="3">
        <v>9.3000000000000007</v>
      </c>
      <c r="O6" t="s">
        <v>66</v>
      </c>
    </row>
    <row r="7" spans="1:15" x14ac:dyDescent="0.25">
      <c r="A7" s="2">
        <v>34602</v>
      </c>
      <c r="D7" s="9"/>
      <c r="E7" s="9"/>
      <c r="F7" s="3">
        <v>194.11833081483204</v>
      </c>
      <c r="G7" s="3">
        <v>4.3</v>
      </c>
      <c r="O7" t="s">
        <v>66</v>
      </c>
    </row>
    <row r="8" spans="1:15" x14ac:dyDescent="0.25">
      <c r="A8" s="2">
        <v>34602</v>
      </c>
      <c r="D8" s="9"/>
      <c r="E8" s="9"/>
      <c r="F8" s="3">
        <v>52.8054997426147</v>
      </c>
      <c r="G8" s="3">
        <v>2.1</v>
      </c>
      <c r="O8" t="s">
        <v>66</v>
      </c>
    </row>
    <row r="9" spans="1:15" x14ac:dyDescent="0.25">
      <c r="A9" s="2">
        <v>34602</v>
      </c>
      <c r="D9" s="9"/>
      <c r="E9" s="9"/>
      <c r="F9" s="3">
        <v>64.927516979126892</v>
      </c>
      <c r="G9" s="3">
        <v>2.8</v>
      </c>
      <c r="J9" s="3"/>
      <c r="K9" s="3"/>
      <c r="O9" t="s">
        <v>66</v>
      </c>
    </row>
    <row r="10" spans="1:15" x14ac:dyDescent="0.25">
      <c r="A10" s="2">
        <v>34602</v>
      </c>
      <c r="D10" s="9"/>
      <c r="E10" s="9"/>
      <c r="F10" s="3">
        <v>63.100911642118199</v>
      </c>
      <c r="G10" s="3">
        <v>2.8</v>
      </c>
      <c r="J10" s="3"/>
      <c r="K10" s="3"/>
      <c r="O10" t="s">
        <v>66</v>
      </c>
    </row>
    <row r="11" spans="1:15" x14ac:dyDescent="0.25">
      <c r="A11" s="2">
        <v>34602</v>
      </c>
      <c r="D11" s="9"/>
      <c r="E11" s="9"/>
      <c r="F11" s="3">
        <v>48.820179007323027</v>
      </c>
      <c r="G11" s="3">
        <v>2.5</v>
      </c>
      <c r="J11" s="3"/>
      <c r="K11" s="3"/>
      <c r="O11" t="s">
        <v>66</v>
      </c>
    </row>
    <row r="12" spans="1:15" x14ac:dyDescent="0.25">
      <c r="A12" s="2">
        <v>34602</v>
      </c>
      <c r="D12" s="9"/>
      <c r="E12" s="9"/>
      <c r="F12" s="3">
        <v>83.857790471762343</v>
      </c>
      <c r="G12" s="3">
        <v>2.98</v>
      </c>
      <c r="J12" s="3"/>
      <c r="K12" s="3"/>
      <c r="O12" t="s">
        <v>66</v>
      </c>
    </row>
    <row r="13" spans="1:15" x14ac:dyDescent="0.25">
      <c r="A13" s="36">
        <v>35579</v>
      </c>
      <c r="D13" s="9"/>
      <c r="E13" s="9"/>
      <c r="F13" s="3">
        <v>106.51959854589306</v>
      </c>
      <c r="G13" s="3">
        <v>7.0194885889710728</v>
      </c>
      <c r="J13" s="3"/>
      <c r="K13" s="3"/>
      <c r="O13" t="s">
        <v>67</v>
      </c>
    </row>
    <row r="14" spans="1:15" x14ac:dyDescent="0.25">
      <c r="A14" s="36">
        <v>35684</v>
      </c>
      <c r="D14" s="9"/>
      <c r="E14" s="9"/>
      <c r="F14" s="3">
        <v>63.883568018783301</v>
      </c>
      <c r="G14" s="3">
        <v>5.1367442035002995</v>
      </c>
      <c r="J14" s="3"/>
      <c r="K14" s="3"/>
      <c r="O14" t="s">
        <v>67</v>
      </c>
    </row>
    <row r="15" spans="1:15" x14ac:dyDescent="0.25">
      <c r="A15" s="36">
        <v>35740</v>
      </c>
      <c r="D15" s="9"/>
      <c r="E15" s="9"/>
      <c r="F15" s="3">
        <v>70.212872798097237</v>
      </c>
      <c r="G15" s="3">
        <v>5.905427420058448</v>
      </c>
      <c r="J15" s="3"/>
      <c r="K15" s="3"/>
      <c r="O15" t="s">
        <v>67</v>
      </c>
    </row>
    <row r="16" spans="1:15" x14ac:dyDescent="0.25">
      <c r="A16" s="36">
        <v>35823</v>
      </c>
      <c r="D16" s="9"/>
      <c r="E16" s="9"/>
      <c r="F16" s="3">
        <v>40.975850228678958</v>
      </c>
      <c r="G16" s="3">
        <v>5.5055705918454541</v>
      </c>
      <c r="J16" s="3"/>
      <c r="K16" s="3"/>
      <c r="O16" t="s">
        <v>67</v>
      </c>
    </row>
    <row r="17" spans="1:15" x14ac:dyDescent="0.25">
      <c r="A17" s="36">
        <v>35893</v>
      </c>
      <c r="D17" s="9"/>
      <c r="E17" s="9"/>
      <c r="F17" s="3">
        <v>139.83325971452098</v>
      </c>
      <c r="G17" s="3">
        <v>7.3328844498438208</v>
      </c>
      <c r="J17" s="3"/>
      <c r="K17" s="3"/>
      <c r="O17" t="s">
        <v>67</v>
      </c>
    </row>
    <row r="18" spans="1:15" x14ac:dyDescent="0.25">
      <c r="A18" s="36">
        <v>35917</v>
      </c>
      <c r="D18" s="9"/>
      <c r="E18" s="10"/>
      <c r="F18" s="11">
        <v>307.70873474575995</v>
      </c>
      <c r="G18" s="11">
        <v>9.6221303785250534</v>
      </c>
      <c r="H18" s="12"/>
      <c r="I18" s="12"/>
      <c r="J18" s="3"/>
      <c r="K18" s="3"/>
      <c r="O18" t="s">
        <v>67</v>
      </c>
    </row>
    <row r="19" spans="1:15" x14ac:dyDescent="0.25">
      <c r="A19" s="36">
        <v>35981</v>
      </c>
      <c r="D19" s="9"/>
      <c r="E19" s="10"/>
      <c r="F19" s="11">
        <v>267.76993809987528</v>
      </c>
      <c r="G19" s="11">
        <v>8.9474312791679118</v>
      </c>
      <c r="H19" s="13"/>
      <c r="I19" s="12"/>
      <c r="J19" s="3"/>
      <c r="K19" s="3"/>
      <c r="O19" t="s">
        <v>67</v>
      </c>
    </row>
    <row r="20" spans="1:15" x14ac:dyDescent="0.25">
      <c r="A20" s="36">
        <v>36198</v>
      </c>
      <c r="D20" s="9"/>
      <c r="E20" s="10"/>
      <c r="F20" s="11">
        <v>47.300675533548642</v>
      </c>
      <c r="G20" s="11">
        <v>5.3032991883308283</v>
      </c>
      <c r="H20" s="14"/>
      <c r="I20" s="14"/>
      <c r="J20" s="3"/>
      <c r="K20" s="3"/>
      <c r="O20" t="s">
        <v>67</v>
      </c>
    </row>
    <row r="21" spans="1:15" x14ac:dyDescent="0.25">
      <c r="A21" s="36">
        <v>36312</v>
      </c>
      <c r="D21" s="9"/>
      <c r="E21" s="10"/>
      <c r="F21" s="11">
        <v>177.01643380669518</v>
      </c>
      <c r="G21" s="11">
        <v>7.7318907814136084</v>
      </c>
      <c r="H21" s="14">
        <v>10140.990373694993</v>
      </c>
      <c r="I21" s="14">
        <v>456.45695332377028</v>
      </c>
      <c r="J21" s="3"/>
      <c r="K21" s="3"/>
      <c r="O21" t="s">
        <v>67</v>
      </c>
    </row>
    <row r="22" spans="1:15" x14ac:dyDescent="0.25">
      <c r="A22" s="36">
        <v>36387</v>
      </c>
      <c r="D22" s="9"/>
      <c r="E22" s="10"/>
      <c r="F22" s="11">
        <v>104.58495849730734</v>
      </c>
      <c r="G22" s="11">
        <v>6.9414265190846578</v>
      </c>
      <c r="H22" s="14">
        <v>10354.517942426435</v>
      </c>
      <c r="I22" s="14">
        <v>1235.0020780749176</v>
      </c>
      <c r="J22" s="3"/>
      <c r="K22" s="3"/>
      <c r="O22" t="s">
        <v>67</v>
      </c>
    </row>
    <row r="23" spans="1:15" x14ac:dyDescent="0.25">
      <c r="A23" s="36">
        <v>36417</v>
      </c>
      <c r="D23" s="9"/>
      <c r="E23" s="9"/>
      <c r="F23" s="3">
        <v>64.258157561027431</v>
      </c>
      <c r="G23" s="3">
        <v>4.5156833782680117</v>
      </c>
      <c r="H23" s="14">
        <v>11994.301370765133</v>
      </c>
      <c r="I23" s="14">
        <v>958.08298676463005</v>
      </c>
      <c r="J23" s="3"/>
      <c r="K23" s="3"/>
      <c r="O23" t="s">
        <v>67</v>
      </c>
    </row>
    <row r="24" spans="1:15" x14ac:dyDescent="0.25">
      <c r="A24" s="36">
        <v>36447</v>
      </c>
      <c r="D24" s="9"/>
      <c r="E24" s="9"/>
      <c r="F24" s="3">
        <v>82.312513354968516</v>
      </c>
      <c r="G24" s="3">
        <v>5.3113401515911365</v>
      </c>
      <c r="H24" s="14">
        <v>8178.2307971122527</v>
      </c>
      <c r="I24" s="14">
        <v>2428.5302137463282</v>
      </c>
      <c r="J24" s="3"/>
      <c r="K24" s="3"/>
      <c r="O24" t="s">
        <v>67</v>
      </c>
    </row>
    <row r="25" spans="1:15" x14ac:dyDescent="0.25">
      <c r="A25" s="36">
        <v>36703</v>
      </c>
      <c r="D25" s="9"/>
      <c r="E25" s="9"/>
      <c r="F25" s="3">
        <v>75.432726777118702</v>
      </c>
      <c r="G25" s="3">
        <v>4.463015714165409</v>
      </c>
      <c r="H25" s="15"/>
      <c r="I25" s="15"/>
      <c r="J25" s="3"/>
      <c r="K25" s="3"/>
      <c r="O25" t="s">
        <v>67</v>
      </c>
    </row>
    <row r="26" spans="1:15" x14ac:dyDescent="0.25">
      <c r="A26" s="36">
        <v>38251</v>
      </c>
      <c r="D26" s="9"/>
      <c r="E26" s="9"/>
      <c r="F26" s="3">
        <v>50.637603602960247</v>
      </c>
      <c r="G26" s="3">
        <v>4.0777124538955647</v>
      </c>
      <c r="H26" s="15"/>
      <c r="I26" s="15"/>
      <c r="J26" s="3"/>
      <c r="K26" s="3"/>
      <c r="O26" t="s">
        <v>67</v>
      </c>
    </row>
    <row r="27" spans="1:15" x14ac:dyDescent="0.25">
      <c r="A27" s="36">
        <v>38346</v>
      </c>
      <c r="D27" s="9"/>
      <c r="E27" s="9"/>
      <c r="F27" s="3">
        <v>72.616530671675207</v>
      </c>
      <c r="G27" s="3">
        <v>4.1466389109776642</v>
      </c>
      <c r="H27" s="15"/>
      <c r="I27" s="15"/>
      <c r="J27" s="3"/>
      <c r="K27" s="3"/>
      <c r="O27" t="s">
        <v>67</v>
      </c>
    </row>
    <row r="28" spans="1:15" x14ac:dyDescent="0.25">
      <c r="A28" s="37">
        <v>38390</v>
      </c>
      <c r="D28" s="9"/>
      <c r="E28" s="9"/>
      <c r="F28" s="3">
        <v>51.689793757043432</v>
      </c>
      <c r="G28" s="3">
        <v>3.8297402321548688</v>
      </c>
      <c r="H28" s="15"/>
      <c r="I28" s="15"/>
      <c r="J28" s="3"/>
      <c r="K28" s="3"/>
      <c r="O28" t="s">
        <v>67</v>
      </c>
    </row>
    <row r="29" spans="1:15" x14ac:dyDescent="0.25">
      <c r="A29" s="7">
        <v>35570</v>
      </c>
      <c r="D29" s="9"/>
      <c r="E29" s="9"/>
      <c r="F29" s="3">
        <v>62.421462549906138</v>
      </c>
      <c r="G29" s="3">
        <v>3.8984622211903148</v>
      </c>
      <c r="J29" s="3"/>
      <c r="K29" s="3"/>
      <c r="O29" t="s">
        <v>68</v>
      </c>
    </row>
    <row r="30" spans="1:15" x14ac:dyDescent="0.25">
      <c r="A30" s="7">
        <v>35903</v>
      </c>
      <c r="D30" s="9"/>
      <c r="E30" s="10"/>
      <c r="F30" s="11">
        <v>53.571926012485903</v>
      </c>
      <c r="G30" s="11">
        <v>4.2557176746224812</v>
      </c>
      <c r="H30" s="12"/>
      <c r="I30" s="12"/>
      <c r="J30" s="3"/>
      <c r="K30" s="3"/>
      <c r="O30" t="s">
        <v>68</v>
      </c>
    </row>
    <row r="31" spans="1:15" x14ac:dyDescent="0.25">
      <c r="A31" s="7">
        <v>36106</v>
      </c>
      <c r="D31" s="9"/>
      <c r="E31" s="10"/>
      <c r="F31" s="11">
        <v>49.217380002590851</v>
      </c>
      <c r="G31" s="11">
        <v>4.0039831572116826</v>
      </c>
      <c r="H31" s="14">
        <v>13875.724982360758</v>
      </c>
      <c r="I31" s="14">
        <v>1128.832317375472</v>
      </c>
      <c r="J31" s="3"/>
      <c r="K31" s="3"/>
      <c r="O31" t="s">
        <v>68</v>
      </c>
    </row>
    <row r="32" spans="1:15" x14ac:dyDescent="0.25">
      <c r="A32" s="7">
        <v>36289</v>
      </c>
      <c r="D32" s="9"/>
      <c r="E32" s="10"/>
      <c r="F32" s="11">
        <v>79.080819557480652</v>
      </c>
      <c r="G32" s="11">
        <v>4.474515447970119</v>
      </c>
      <c r="H32" s="14">
        <v>11349.920001238168</v>
      </c>
      <c r="I32" s="14">
        <v>3877.9733506785619</v>
      </c>
      <c r="J32" s="3"/>
      <c r="K32" s="3"/>
      <c r="O32" t="s">
        <v>68</v>
      </c>
    </row>
    <row r="33" spans="1:15" x14ac:dyDescent="0.25">
      <c r="A33" s="7">
        <v>37565</v>
      </c>
      <c r="D33" s="9"/>
      <c r="E33" s="9"/>
      <c r="F33" s="3">
        <v>60.796410130831013</v>
      </c>
      <c r="G33" s="3">
        <v>4.3157088073590755</v>
      </c>
      <c r="H33" s="14">
        <v>14649.139422694647</v>
      </c>
      <c r="I33" s="14">
        <v>1135.0073308188214</v>
      </c>
      <c r="J33" s="3"/>
      <c r="K33" s="3"/>
      <c r="O33" t="s">
        <v>68</v>
      </c>
    </row>
    <row r="34" spans="1:15" x14ac:dyDescent="0.25">
      <c r="A34" s="36">
        <v>38632</v>
      </c>
      <c r="D34" s="9"/>
      <c r="E34" s="9"/>
      <c r="F34" s="3">
        <v>59.777799345331964</v>
      </c>
      <c r="G34" s="3">
        <v>4.0446794404219233</v>
      </c>
      <c r="H34" s="14">
        <v>9092.960713289207</v>
      </c>
      <c r="I34" s="14">
        <v>994.53624657215437</v>
      </c>
      <c r="J34" s="3"/>
      <c r="K34" s="3"/>
      <c r="O34" t="s">
        <v>68</v>
      </c>
    </row>
    <row r="35" spans="1:15" x14ac:dyDescent="0.25">
      <c r="A35" s="7">
        <v>38787</v>
      </c>
      <c r="D35" s="9"/>
      <c r="E35" s="9"/>
      <c r="F35" s="3">
        <v>51.791936921522662</v>
      </c>
      <c r="G35" s="3">
        <v>4.1182416546278633</v>
      </c>
      <c r="H35" s="14">
        <v>37048.31695873104</v>
      </c>
      <c r="I35" s="14">
        <v>2962.8452853347326</v>
      </c>
      <c r="J35" s="3"/>
      <c r="K35" s="3"/>
      <c r="O35" t="s">
        <v>68</v>
      </c>
    </row>
    <row r="36" spans="1:15" x14ac:dyDescent="0.25">
      <c r="A36" s="7">
        <v>38808</v>
      </c>
      <c r="D36" s="9"/>
      <c r="E36" s="9"/>
      <c r="F36" s="3">
        <v>91.306736516610158</v>
      </c>
      <c r="G36" s="3">
        <v>7.0783669863233953</v>
      </c>
      <c r="H36" s="14">
        <v>13380.955357226276</v>
      </c>
      <c r="I36" s="14">
        <v>1097.1234026998904</v>
      </c>
      <c r="J36" s="3"/>
      <c r="K36" s="3"/>
      <c r="O36" t="s">
        <v>68</v>
      </c>
    </row>
    <row r="37" spans="1:15" x14ac:dyDescent="0.25">
      <c r="A37" s="7">
        <v>39242</v>
      </c>
      <c r="D37" s="9"/>
      <c r="E37" s="9"/>
      <c r="F37" s="3">
        <v>60.431005773459006</v>
      </c>
      <c r="G37" s="3">
        <v>4.3501578377000572</v>
      </c>
      <c r="H37" s="14">
        <v>16158.745535983078</v>
      </c>
      <c r="I37" s="14">
        <v>1347.3510853269931</v>
      </c>
      <c r="J37" s="3"/>
      <c r="K37" s="3"/>
      <c r="O37" t="s">
        <v>68</v>
      </c>
    </row>
    <row r="38" spans="1:15" x14ac:dyDescent="0.25">
      <c r="A38" s="7">
        <v>39357</v>
      </c>
      <c r="D38" s="9"/>
      <c r="E38" s="9"/>
      <c r="F38" s="3">
        <v>46.944624261576678</v>
      </c>
      <c r="G38" s="3">
        <v>4.1447544043797278</v>
      </c>
      <c r="H38" s="14">
        <v>33284.843890103621</v>
      </c>
      <c r="I38" s="14">
        <v>2972.8777748197626</v>
      </c>
      <c r="J38" s="3"/>
      <c r="K38" s="3"/>
      <c r="O38" t="s">
        <v>68</v>
      </c>
    </row>
    <row r="39" spans="1:15" x14ac:dyDescent="0.25">
      <c r="A39" s="17">
        <v>39596</v>
      </c>
      <c r="B39" s="16"/>
      <c r="C39" s="16"/>
      <c r="D39" s="18"/>
      <c r="E39" s="18"/>
      <c r="F39" s="19">
        <v>45.396463240686721</v>
      </c>
      <c r="G39" s="19">
        <v>4.2580896033354838</v>
      </c>
      <c r="H39" s="20">
        <v>17292.618783019996</v>
      </c>
      <c r="I39" s="20">
        <v>1715.3857368934146</v>
      </c>
      <c r="J39" s="19"/>
      <c r="K39" s="19"/>
      <c r="O39" t="s">
        <v>68</v>
      </c>
    </row>
    <row r="40" spans="1:15" x14ac:dyDescent="0.25">
      <c r="A40" s="21">
        <v>41100</v>
      </c>
      <c r="B40" s="16"/>
      <c r="C40" s="16"/>
      <c r="D40" s="18"/>
      <c r="E40" s="18"/>
      <c r="F40" s="19"/>
      <c r="G40" s="19"/>
      <c r="H40" s="16"/>
      <c r="I40" s="16"/>
      <c r="J40" s="19">
        <v>293.81831694302372</v>
      </c>
      <c r="K40" s="19">
        <v>20.567282186011663</v>
      </c>
      <c r="L40" s="9">
        <v>3261.1313440337849</v>
      </c>
      <c r="M40" s="9">
        <v>262.92081446655646</v>
      </c>
      <c r="O40" t="s">
        <v>69</v>
      </c>
    </row>
    <row r="41" spans="1:15" x14ac:dyDescent="0.25">
      <c r="A41" s="22">
        <v>41100.5</v>
      </c>
      <c r="B41" s="19">
        <v>89.119522245787493</v>
      </c>
      <c r="C41" s="19">
        <v>3.9484109307387905</v>
      </c>
      <c r="D41" s="18">
        <v>4062.9701539264029</v>
      </c>
      <c r="E41" s="18">
        <v>681.32050188742846</v>
      </c>
      <c r="F41" s="19"/>
      <c r="G41" s="19"/>
      <c r="H41" s="16"/>
      <c r="I41" s="16"/>
      <c r="J41" s="19"/>
      <c r="K41" s="19"/>
      <c r="L41" s="9"/>
      <c r="M41" s="9"/>
      <c r="O41" t="s">
        <v>70</v>
      </c>
    </row>
    <row r="42" spans="1:15" x14ac:dyDescent="0.25">
      <c r="A42" s="21">
        <v>41101</v>
      </c>
      <c r="B42" s="16"/>
      <c r="C42" s="16"/>
      <c r="D42" s="18"/>
      <c r="E42" s="18"/>
      <c r="F42" s="19"/>
      <c r="G42" s="19"/>
      <c r="H42" s="16"/>
      <c r="I42" s="16"/>
      <c r="J42" s="19">
        <v>154.94351061201337</v>
      </c>
      <c r="K42" s="19">
        <v>10.846045742840937</v>
      </c>
      <c r="L42" s="9">
        <v>6634.2806931526411</v>
      </c>
      <c r="M42" s="9">
        <v>534.87280922757361</v>
      </c>
      <c r="O42" t="s">
        <v>69</v>
      </c>
    </row>
    <row r="43" spans="1:15" x14ac:dyDescent="0.25">
      <c r="A43" s="21">
        <v>41102</v>
      </c>
      <c r="B43" s="16"/>
      <c r="C43" s="16"/>
      <c r="D43" s="18"/>
      <c r="E43" s="18"/>
      <c r="F43" s="19"/>
      <c r="G43" s="19"/>
      <c r="H43" s="16"/>
      <c r="I43" s="16"/>
      <c r="J43" s="19">
        <v>83.855388015534842</v>
      </c>
      <c r="K43" s="19">
        <v>5.8698771610874392</v>
      </c>
      <c r="L43" s="9">
        <v>14787.502302633966</v>
      </c>
      <c r="M43" s="9">
        <v>1192.2065501739335</v>
      </c>
      <c r="O43" t="s">
        <v>69</v>
      </c>
    </row>
    <row r="44" spans="1:15" x14ac:dyDescent="0.25">
      <c r="A44" s="21">
        <v>41103</v>
      </c>
      <c r="B44" s="16"/>
      <c r="C44" s="16"/>
      <c r="D44" s="18"/>
      <c r="E44" s="18"/>
      <c r="F44" s="19"/>
      <c r="G44" s="19"/>
      <c r="H44" s="16"/>
      <c r="I44" s="16"/>
      <c r="J44" s="19">
        <v>64.790279336473048</v>
      </c>
      <c r="K44" s="19">
        <v>4.5353195535531139</v>
      </c>
      <c r="L44" s="9">
        <v>9299.5047179138619</v>
      </c>
      <c r="M44" s="9">
        <v>749.75003967339956</v>
      </c>
      <c r="O44" t="s">
        <v>69</v>
      </c>
    </row>
    <row r="45" spans="1:15" x14ac:dyDescent="0.25">
      <c r="A45" s="22">
        <v>41103.5</v>
      </c>
      <c r="B45" s="19">
        <v>62.201014084881237</v>
      </c>
      <c r="C45" s="19">
        <v>3.4162774932736073</v>
      </c>
      <c r="D45" s="18">
        <v>4672.6452667406911</v>
      </c>
      <c r="E45" s="18">
        <v>568.73814507980387</v>
      </c>
      <c r="F45" s="19"/>
      <c r="G45" s="19"/>
      <c r="H45" s="16"/>
      <c r="I45" s="16"/>
      <c r="J45" s="19"/>
      <c r="K45" s="19"/>
      <c r="L45" s="9"/>
      <c r="M45" s="9"/>
      <c r="O45" t="s">
        <v>71</v>
      </c>
    </row>
    <row r="46" spans="1:15" x14ac:dyDescent="0.25">
      <c r="A46" s="21">
        <v>41104</v>
      </c>
      <c r="B46" s="16"/>
      <c r="C46" s="16"/>
      <c r="D46" s="18"/>
      <c r="E46" s="18"/>
      <c r="F46" s="19"/>
      <c r="G46" s="19"/>
      <c r="H46" s="16"/>
      <c r="I46" s="16"/>
      <c r="J46" s="19">
        <v>55.138589613310593</v>
      </c>
      <c r="K46" s="19">
        <v>3.8597012729317419</v>
      </c>
      <c r="L46" s="9">
        <v>12920.857580487067</v>
      </c>
      <c r="M46" s="9">
        <v>1041.7128414294391</v>
      </c>
      <c r="O46" t="s">
        <v>69</v>
      </c>
    </row>
    <row r="47" spans="1:15" x14ac:dyDescent="0.25">
      <c r="A47" s="21">
        <v>41105</v>
      </c>
      <c r="B47" s="16"/>
      <c r="C47" s="16"/>
      <c r="D47" s="18"/>
      <c r="E47" s="18"/>
      <c r="F47" s="19"/>
      <c r="G47" s="19"/>
      <c r="H47" s="16"/>
      <c r="I47" s="16"/>
      <c r="J47" s="19">
        <v>52.019827013889483</v>
      </c>
      <c r="K47" s="19">
        <v>3.6413878909722643</v>
      </c>
      <c r="L47" s="9">
        <v>14515.051989727112</v>
      </c>
      <c r="M47" s="9">
        <v>1170.2409037113368</v>
      </c>
      <c r="O47" t="s">
        <v>69</v>
      </c>
    </row>
    <row r="48" spans="1:15" x14ac:dyDescent="0.25">
      <c r="A48" s="21">
        <v>41106</v>
      </c>
      <c r="B48" s="16"/>
      <c r="C48" s="16"/>
      <c r="D48" s="18"/>
      <c r="E48" s="18"/>
      <c r="F48" s="19"/>
      <c r="G48" s="19"/>
      <c r="H48" s="16"/>
      <c r="I48" s="16"/>
      <c r="J48" s="19" t="s">
        <v>4</v>
      </c>
      <c r="K48" s="19"/>
      <c r="L48" s="9"/>
      <c r="M48" s="9"/>
      <c r="O48" t="s">
        <v>69</v>
      </c>
    </row>
    <row r="49" spans="1:15" x14ac:dyDescent="0.25">
      <c r="A49" s="21">
        <v>41107</v>
      </c>
      <c r="B49" s="16"/>
      <c r="C49" s="16"/>
      <c r="D49" s="18"/>
      <c r="E49" s="18"/>
      <c r="F49" s="19"/>
      <c r="G49" s="19"/>
      <c r="H49" s="16"/>
      <c r="I49" s="16"/>
      <c r="J49" s="19">
        <v>30.534316841048287</v>
      </c>
      <c r="K49" s="19">
        <v>2.1374021788733804</v>
      </c>
      <c r="L49" s="9">
        <v>16427.228341486763</v>
      </c>
      <c r="M49" s="9">
        <v>1324.4054897922119</v>
      </c>
      <c r="O49" t="s">
        <v>69</v>
      </c>
    </row>
    <row r="50" spans="1:15" x14ac:dyDescent="0.25">
      <c r="A50" s="22">
        <v>41108</v>
      </c>
      <c r="B50" s="19">
        <v>49.071097394969556</v>
      </c>
      <c r="C50" s="19">
        <v>4.6943737384260054</v>
      </c>
      <c r="D50" s="18">
        <v>7019.8037850347055</v>
      </c>
      <c r="E50" s="18">
        <v>753.39931217034109</v>
      </c>
      <c r="F50" s="19"/>
      <c r="G50" s="19"/>
      <c r="H50" s="16"/>
      <c r="I50" s="16"/>
      <c r="J50" s="19"/>
      <c r="K50" s="19"/>
      <c r="L50" s="9"/>
      <c r="M50" s="9"/>
      <c r="O50" t="s">
        <v>72</v>
      </c>
    </row>
    <row r="51" spans="1:15" x14ac:dyDescent="0.25">
      <c r="A51" s="21">
        <v>41108</v>
      </c>
      <c r="B51" s="16"/>
      <c r="C51" s="16"/>
      <c r="D51" s="18"/>
      <c r="E51" s="18"/>
      <c r="F51" s="19"/>
      <c r="G51" s="19"/>
      <c r="H51" s="16"/>
      <c r="I51" s="16"/>
      <c r="J51" s="19">
        <v>38.288710946251356</v>
      </c>
      <c r="K51" s="19">
        <v>2.6802097662375952</v>
      </c>
      <c r="L51" s="9">
        <v>19130.298182892522</v>
      </c>
      <c r="M51" s="9">
        <v>1542.333947522869</v>
      </c>
      <c r="O51" t="s">
        <v>69</v>
      </c>
    </row>
    <row r="52" spans="1:15" x14ac:dyDescent="0.25">
      <c r="A52" s="21">
        <v>41109</v>
      </c>
      <c r="B52" s="16"/>
      <c r="C52" s="16"/>
      <c r="D52" s="18"/>
      <c r="E52" s="18"/>
      <c r="F52" s="19"/>
      <c r="G52" s="19"/>
      <c r="H52" s="16"/>
      <c r="I52" s="16"/>
      <c r="J52" s="19">
        <v>151.67979242218763</v>
      </c>
      <c r="K52" s="19">
        <v>10.617585469553136</v>
      </c>
      <c r="L52" s="9">
        <v>3101.3785331577997</v>
      </c>
      <c r="M52" s="9">
        <v>250.04113109358261</v>
      </c>
      <c r="O52" t="s">
        <v>69</v>
      </c>
    </row>
    <row r="53" spans="1:15" x14ac:dyDescent="0.25">
      <c r="A53" s="21">
        <v>41110</v>
      </c>
      <c r="B53" s="16"/>
      <c r="C53" s="16"/>
      <c r="D53" s="18"/>
      <c r="E53" s="18"/>
      <c r="F53" s="19"/>
      <c r="G53" s="19"/>
      <c r="H53" s="16"/>
      <c r="I53" s="16"/>
      <c r="J53" s="19">
        <v>45.325458945999927</v>
      </c>
      <c r="K53" s="19">
        <v>3.1727821262199951</v>
      </c>
      <c r="L53" s="9">
        <v>10474.523849862453</v>
      </c>
      <c r="M53" s="9">
        <v>844.48311068291525</v>
      </c>
      <c r="O53" t="s">
        <v>69</v>
      </c>
    </row>
    <row r="54" spans="1:15" x14ac:dyDescent="0.25">
      <c r="A54" s="22">
        <v>41111</v>
      </c>
      <c r="B54" s="19">
        <v>52.890031144998815</v>
      </c>
      <c r="C54" s="19">
        <v>0.83775224385657776</v>
      </c>
      <c r="D54" s="18"/>
      <c r="E54" s="18"/>
      <c r="F54" s="19"/>
      <c r="G54" s="19"/>
      <c r="H54" s="16"/>
      <c r="I54" s="16"/>
      <c r="J54" s="19"/>
      <c r="K54" s="19"/>
      <c r="L54" s="9"/>
      <c r="M54" s="9"/>
      <c r="O54" t="s">
        <v>69</v>
      </c>
    </row>
    <row r="55" spans="1:15" x14ac:dyDescent="0.25">
      <c r="A55" s="21">
        <v>41111</v>
      </c>
      <c r="B55" s="16"/>
      <c r="C55" s="16"/>
      <c r="D55" s="18"/>
      <c r="E55" s="18"/>
      <c r="F55" s="19"/>
      <c r="G55" s="19"/>
      <c r="H55" s="16"/>
      <c r="I55" s="16"/>
      <c r="J55" s="19">
        <v>27.993083379178746</v>
      </c>
      <c r="K55" s="19">
        <v>1.9595158365425125</v>
      </c>
      <c r="L55" s="9">
        <v>8594.5336688062343</v>
      </c>
      <c r="M55" s="9">
        <v>692.91345664345829</v>
      </c>
      <c r="O55" t="s">
        <v>69</v>
      </c>
    </row>
    <row r="56" spans="1:15" x14ac:dyDescent="0.25">
      <c r="A56" s="21">
        <v>41112</v>
      </c>
      <c r="B56" s="16"/>
      <c r="C56" s="16"/>
      <c r="D56" s="18"/>
      <c r="E56" s="18"/>
      <c r="F56" s="19"/>
      <c r="G56" s="19"/>
      <c r="H56" s="16"/>
      <c r="I56" s="16"/>
      <c r="J56" s="19">
        <v>31.183240231889176</v>
      </c>
      <c r="K56" s="19">
        <v>2.1828268162322426</v>
      </c>
      <c r="L56" s="9">
        <v>7490.4592384530533</v>
      </c>
      <c r="M56" s="9">
        <v>603.9001303353258</v>
      </c>
      <c r="O56" t="s">
        <v>69</v>
      </c>
    </row>
    <row r="57" spans="1:15" x14ac:dyDescent="0.25">
      <c r="A57" s="22">
        <v>41113</v>
      </c>
      <c r="B57" s="19">
        <v>74.519699277816144</v>
      </c>
      <c r="C57" s="19">
        <v>2.8048921993599323</v>
      </c>
      <c r="D57" s="18">
        <v>3788.2374829846908</v>
      </c>
      <c r="E57" s="18">
        <v>543.48729623370446</v>
      </c>
      <c r="F57" s="19"/>
      <c r="G57" s="19"/>
      <c r="H57" s="16"/>
      <c r="I57" s="16"/>
      <c r="J57" s="19"/>
      <c r="K57" s="19"/>
      <c r="L57" s="9"/>
      <c r="M57" s="9"/>
      <c r="O57" t="s">
        <v>73</v>
      </c>
    </row>
    <row r="58" spans="1:15" x14ac:dyDescent="0.25">
      <c r="A58" s="21">
        <v>41113</v>
      </c>
      <c r="B58" s="16"/>
      <c r="C58" s="16"/>
      <c r="D58" s="18"/>
      <c r="E58" s="18"/>
      <c r="F58" s="19"/>
      <c r="G58" s="19"/>
      <c r="H58" s="16"/>
      <c r="I58" s="16"/>
      <c r="J58" s="19">
        <v>20.198806087092695</v>
      </c>
      <c r="K58" s="19">
        <v>1.4139164260964887</v>
      </c>
      <c r="L58" s="9">
        <v>16510.498464982582</v>
      </c>
      <c r="M58" s="9">
        <v>1331.1189417757714</v>
      </c>
      <c r="O58" t="s">
        <v>69</v>
      </c>
    </row>
    <row r="59" spans="1:15" x14ac:dyDescent="0.25">
      <c r="A59" s="21">
        <v>41114</v>
      </c>
      <c r="B59" s="16"/>
      <c r="C59" s="16"/>
      <c r="D59" s="18"/>
      <c r="E59" s="18"/>
      <c r="F59" s="19"/>
      <c r="G59" s="19"/>
      <c r="H59" s="16"/>
      <c r="I59" s="16"/>
      <c r="J59" s="19">
        <v>22.36195295985215</v>
      </c>
      <c r="K59" s="19">
        <v>1.5653367071896507</v>
      </c>
      <c r="L59" s="9">
        <v>27843.975714858589</v>
      </c>
      <c r="M59" s="9">
        <v>2244.8530895055533</v>
      </c>
      <c r="O59" t="s">
        <v>69</v>
      </c>
    </row>
    <row r="60" spans="1:15" x14ac:dyDescent="0.25">
      <c r="A60" s="21">
        <v>41115</v>
      </c>
      <c r="B60" s="16"/>
      <c r="C60" s="16"/>
      <c r="D60" s="18"/>
      <c r="E60" s="18"/>
      <c r="F60" s="19"/>
      <c r="G60" s="19"/>
      <c r="H60" s="16"/>
      <c r="I60" s="16"/>
      <c r="J60" s="19">
        <v>24.903513921961849</v>
      </c>
      <c r="K60" s="19">
        <v>1.7432459745373297</v>
      </c>
      <c r="L60" s="9">
        <v>17039.153417784684</v>
      </c>
      <c r="M60" s="9">
        <v>1373.7404666698228</v>
      </c>
      <c r="O60" t="s">
        <v>69</v>
      </c>
    </row>
    <row r="61" spans="1:15" x14ac:dyDescent="0.25">
      <c r="A61" s="21">
        <v>41127</v>
      </c>
      <c r="B61" s="16"/>
      <c r="C61" s="16"/>
      <c r="D61" s="18"/>
      <c r="E61" s="18"/>
      <c r="F61" s="19"/>
      <c r="G61" s="19"/>
      <c r="H61" s="16"/>
      <c r="I61" s="16"/>
      <c r="J61" s="19">
        <v>43.284977767721237</v>
      </c>
      <c r="K61" s="19">
        <v>3.0299484437404871</v>
      </c>
      <c r="L61" s="9">
        <v>18638.004904868561</v>
      </c>
      <c r="M61" s="9">
        <v>1502.6439945710295</v>
      </c>
      <c r="O61" t="s">
        <v>69</v>
      </c>
    </row>
    <row r="62" spans="1:15" x14ac:dyDescent="0.25">
      <c r="A62" s="22">
        <v>41128</v>
      </c>
      <c r="B62" s="19">
        <v>49.511566595318925</v>
      </c>
      <c r="C62" s="19">
        <v>4.7756662372311585</v>
      </c>
      <c r="D62" s="18">
        <v>3669.7133991355977</v>
      </c>
      <c r="E62" s="18">
        <v>402.62484401503741</v>
      </c>
      <c r="F62" s="19"/>
      <c r="G62" s="19"/>
      <c r="H62" s="16"/>
      <c r="I62" s="16"/>
      <c r="J62" s="19"/>
      <c r="K62" s="19"/>
      <c r="L62" s="9"/>
      <c r="M62" s="9"/>
      <c r="O62" t="s">
        <v>74</v>
      </c>
    </row>
    <row r="63" spans="1:15" x14ac:dyDescent="0.25">
      <c r="A63" s="21">
        <v>41128</v>
      </c>
      <c r="B63" s="16"/>
      <c r="C63" s="16"/>
      <c r="D63" s="18"/>
      <c r="E63" s="18"/>
      <c r="F63" s="19"/>
      <c r="G63" s="19"/>
      <c r="H63" s="16"/>
      <c r="I63" s="16"/>
      <c r="J63" s="19">
        <v>20.625934296299477</v>
      </c>
      <c r="K63" s="19">
        <v>1.4438154007409636</v>
      </c>
      <c r="L63" s="9">
        <v>33083.81981656437</v>
      </c>
      <c r="M63" s="9">
        <v>2667.302826594092</v>
      </c>
      <c r="O63" t="s">
        <v>69</v>
      </c>
    </row>
    <row r="64" spans="1:15" x14ac:dyDescent="0.25">
      <c r="A64" s="22">
        <v>41129</v>
      </c>
      <c r="B64" s="16"/>
      <c r="C64" s="16"/>
      <c r="D64" s="18"/>
      <c r="E64" s="18"/>
      <c r="F64" s="19"/>
      <c r="G64" s="19"/>
      <c r="H64" s="16"/>
      <c r="I64" s="16"/>
      <c r="J64" s="19">
        <v>34.892589158832898</v>
      </c>
      <c r="K64" s="19">
        <v>2.442481241118303</v>
      </c>
      <c r="L64" s="9">
        <v>21994.314057430031</v>
      </c>
      <c r="M64" s="9">
        <v>1773.2382892802698</v>
      </c>
      <c r="O64" t="s">
        <v>69</v>
      </c>
    </row>
    <row r="65" spans="1:15" x14ac:dyDescent="0.25">
      <c r="A65" s="22">
        <v>41130</v>
      </c>
      <c r="B65" s="16"/>
      <c r="C65" s="16"/>
      <c r="D65" s="18"/>
      <c r="E65" s="18"/>
      <c r="F65" s="19"/>
      <c r="G65" s="19"/>
      <c r="H65" s="16"/>
      <c r="I65" s="16"/>
      <c r="J65" s="19">
        <v>43.908553513910633</v>
      </c>
      <c r="K65" s="19">
        <v>3.0735987459737446</v>
      </c>
      <c r="L65" s="9">
        <v>32025.989940396656</v>
      </c>
      <c r="M65" s="9">
        <v>2582.0178554389436</v>
      </c>
      <c r="O65" t="s">
        <v>69</v>
      </c>
    </row>
    <row r="66" spans="1:15" x14ac:dyDescent="0.25">
      <c r="A66" s="22">
        <v>41130.5</v>
      </c>
      <c r="B66" s="19">
        <v>52.819433822957571</v>
      </c>
      <c r="C66" s="19">
        <v>8.1594638441308902</v>
      </c>
      <c r="D66" s="18">
        <v>13962.368710486277</v>
      </c>
      <c r="E66" s="18">
        <v>3771.2703300339385</v>
      </c>
      <c r="F66" s="19"/>
      <c r="G66" s="19"/>
      <c r="H66" s="16"/>
      <c r="I66" s="16"/>
      <c r="J66" s="19"/>
      <c r="K66" s="19"/>
      <c r="L66" s="9"/>
      <c r="M66" s="9"/>
      <c r="O66" t="s">
        <v>75</v>
      </c>
    </row>
    <row r="67" spans="1:15" x14ac:dyDescent="0.25">
      <c r="A67" s="22">
        <v>41131</v>
      </c>
      <c r="B67" s="16"/>
      <c r="C67" s="16"/>
      <c r="D67" s="18"/>
      <c r="E67" s="18"/>
      <c r="F67" s="19"/>
      <c r="G67" s="19"/>
      <c r="H67" s="16"/>
      <c r="I67" s="16"/>
      <c r="J67" s="19">
        <v>26.326330539797521</v>
      </c>
      <c r="K67" s="19">
        <v>1.8428431377858265</v>
      </c>
      <c r="L67" s="9">
        <v>30914.253308186209</v>
      </c>
      <c r="M67" s="9">
        <v>2492.3867826678834</v>
      </c>
      <c r="O67" t="s">
        <v>69</v>
      </c>
    </row>
    <row r="68" spans="1:15" x14ac:dyDescent="0.25">
      <c r="A68" s="22">
        <v>41132</v>
      </c>
      <c r="B68" s="16"/>
      <c r="C68" s="16"/>
      <c r="D68" s="18"/>
      <c r="E68" s="18"/>
      <c r="F68" s="19"/>
      <c r="G68" s="19"/>
      <c r="H68" s="16"/>
      <c r="I68" s="16"/>
      <c r="J68" s="19">
        <v>54.100319664389858</v>
      </c>
      <c r="K68" s="19">
        <v>3.7870223765072906</v>
      </c>
      <c r="L68" s="9">
        <v>10967.675726983371</v>
      </c>
      <c r="M68" s="9">
        <v>884.24228610697617</v>
      </c>
      <c r="O68" t="s">
        <v>69</v>
      </c>
    </row>
    <row r="69" spans="1:15" x14ac:dyDescent="0.25">
      <c r="A69" s="22">
        <v>41133</v>
      </c>
      <c r="B69" s="19">
        <v>46.812160624965195</v>
      </c>
      <c r="C69" s="19">
        <v>5.7364409634628739</v>
      </c>
      <c r="D69" s="18">
        <v>9438.8863381099</v>
      </c>
      <c r="E69" s="18">
        <v>4249.0286063362682</v>
      </c>
      <c r="F69" s="19"/>
      <c r="G69" s="19"/>
      <c r="H69" s="16"/>
      <c r="I69" s="16"/>
      <c r="J69" s="19"/>
      <c r="K69" s="19"/>
      <c r="L69" s="9"/>
      <c r="M69" s="9"/>
      <c r="O69" t="s">
        <v>76</v>
      </c>
    </row>
    <row r="70" spans="1:15" x14ac:dyDescent="0.25">
      <c r="A70" s="22">
        <v>41133</v>
      </c>
      <c r="B70" s="16"/>
      <c r="C70" s="16"/>
      <c r="D70" s="18"/>
      <c r="E70" s="18"/>
      <c r="F70" s="19"/>
      <c r="G70" s="19"/>
      <c r="H70" s="16"/>
      <c r="I70" s="16"/>
      <c r="J70" s="19">
        <v>42.945003580957312</v>
      </c>
      <c r="K70" s="19">
        <v>3.0061502506670124</v>
      </c>
      <c r="L70" s="9">
        <v>8854.629627282844</v>
      </c>
      <c r="M70" s="9">
        <v>713.88306320875006</v>
      </c>
      <c r="O70" t="s">
        <v>69</v>
      </c>
    </row>
    <row r="71" spans="1:15" x14ac:dyDescent="0.25">
      <c r="A71" s="22">
        <v>41134</v>
      </c>
      <c r="B71" s="16"/>
      <c r="C71" s="16"/>
      <c r="D71" s="18"/>
      <c r="E71" s="18"/>
      <c r="F71" s="19"/>
      <c r="G71" s="19"/>
      <c r="H71" s="16"/>
      <c r="I71" s="16"/>
      <c r="J71" s="19">
        <v>31.074593657421847</v>
      </c>
      <c r="K71" s="19">
        <v>2.1752215560195296</v>
      </c>
      <c r="L71" s="9">
        <v>6173.1461766487537</v>
      </c>
      <c r="M71" s="9">
        <v>497.69495594065984</v>
      </c>
      <c r="O71" t="s">
        <v>69</v>
      </c>
    </row>
    <row r="72" spans="1:15" x14ac:dyDescent="0.25">
      <c r="A72" s="22">
        <v>41144</v>
      </c>
      <c r="B72" s="16"/>
      <c r="C72" s="16"/>
      <c r="D72" s="18"/>
      <c r="E72" s="18"/>
      <c r="F72" s="19"/>
      <c r="G72" s="19"/>
      <c r="H72" s="16"/>
      <c r="I72" s="16"/>
      <c r="J72" s="19">
        <v>29.221650160549249</v>
      </c>
      <c r="K72" s="19">
        <v>2.0455155112384475</v>
      </c>
      <c r="L72" s="9">
        <v>53040.503920961171</v>
      </c>
      <c r="M72" s="9">
        <v>4276.2621371042878</v>
      </c>
      <c r="O72" t="s">
        <v>69</v>
      </c>
    </row>
    <row r="73" spans="1:15" x14ac:dyDescent="0.25">
      <c r="A73" s="22">
        <v>41145</v>
      </c>
      <c r="B73" s="19">
        <v>64.13399672479737</v>
      </c>
      <c r="C73" s="19">
        <v>4.5829263739283101</v>
      </c>
      <c r="D73" s="18">
        <v>4139.4669334565497</v>
      </c>
      <c r="E73" s="18">
        <v>1423.583918166458</v>
      </c>
      <c r="F73" s="19"/>
      <c r="G73" s="19"/>
      <c r="H73" s="16"/>
      <c r="I73" s="16"/>
      <c r="J73" s="19"/>
      <c r="K73" s="19"/>
      <c r="L73" s="9"/>
      <c r="M73" s="9"/>
      <c r="O73" t="s">
        <v>77</v>
      </c>
    </row>
    <row r="74" spans="1:15" x14ac:dyDescent="0.25">
      <c r="A74" s="22">
        <v>41145</v>
      </c>
      <c r="B74" s="16"/>
      <c r="C74" s="16"/>
      <c r="D74" s="18"/>
      <c r="E74" s="18"/>
      <c r="F74" s="19"/>
      <c r="G74" s="19"/>
      <c r="H74" s="16"/>
      <c r="I74" s="16"/>
      <c r="J74" s="19">
        <v>9.9893314796120993</v>
      </c>
      <c r="K74" s="19">
        <v>0.69925320357284704</v>
      </c>
      <c r="L74" s="9">
        <v>41925.215600705415</v>
      </c>
      <c r="M74" s="9">
        <v>3380.1189432587448</v>
      </c>
      <c r="O74" t="s">
        <v>69</v>
      </c>
    </row>
    <row r="75" spans="1:15" x14ac:dyDescent="0.25">
      <c r="A75" s="22">
        <v>41146</v>
      </c>
      <c r="B75" s="16"/>
      <c r="C75" s="16"/>
      <c r="D75" s="18"/>
      <c r="E75" s="18"/>
      <c r="F75" s="19"/>
      <c r="G75" s="19"/>
      <c r="H75" s="16"/>
      <c r="I75" s="16"/>
      <c r="J75" s="19">
        <v>31.849385742690806</v>
      </c>
      <c r="K75" s="19">
        <v>2.2294570019883566</v>
      </c>
      <c r="L75" s="9">
        <v>10257.108112601845</v>
      </c>
      <c r="M75" s="9">
        <v>826.95449355960147</v>
      </c>
      <c r="O75" t="s">
        <v>69</v>
      </c>
    </row>
    <row r="76" spans="1:15" x14ac:dyDescent="0.25">
      <c r="A76" s="22">
        <v>41147</v>
      </c>
      <c r="B76" s="16"/>
      <c r="C76" s="16"/>
      <c r="D76" s="18"/>
      <c r="E76" s="18"/>
      <c r="F76" s="19"/>
      <c r="G76" s="19"/>
      <c r="H76" s="16"/>
      <c r="I76" s="16"/>
      <c r="J76" s="19">
        <v>15.470596741979103</v>
      </c>
      <c r="K76" s="19">
        <v>1.0829417719385372</v>
      </c>
      <c r="L76" s="9">
        <v>12839.413421829675</v>
      </c>
      <c r="M76" s="9">
        <v>1035.1466034375469</v>
      </c>
      <c r="O76" t="s">
        <v>69</v>
      </c>
    </row>
    <row r="77" spans="1:15" x14ac:dyDescent="0.25">
      <c r="A77" s="22">
        <v>41148</v>
      </c>
      <c r="B77" s="16"/>
      <c r="C77" s="16"/>
      <c r="D77" s="18"/>
      <c r="E77" s="18"/>
      <c r="F77" s="19"/>
      <c r="G77" s="19"/>
      <c r="H77" s="16"/>
      <c r="I77" s="16"/>
      <c r="J77" s="19">
        <v>24.206248628060553</v>
      </c>
      <c r="K77" s="19">
        <v>1.6944374039642389</v>
      </c>
      <c r="L77" s="9">
        <v>21521.059332607561</v>
      </c>
      <c r="M77" s="9">
        <v>1735.0832735590814</v>
      </c>
      <c r="O77" t="s">
        <v>69</v>
      </c>
    </row>
    <row r="78" spans="1:15" x14ac:dyDescent="0.25">
      <c r="A78" s="22">
        <v>41149</v>
      </c>
      <c r="B78" s="16"/>
      <c r="C78" s="16"/>
      <c r="D78" s="18"/>
      <c r="E78" s="18"/>
      <c r="F78" s="19"/>
      <c r="G78" s="19"/>
      <c r="H78" s="16"/>
      <c r="I78" s="16"/>
      <c r="J78" s="19">
        <v>14.799314003432096</v>
      </c>
      <c r="K78" s="19">
        <v>1.0359519802402468</v>
      </c>
      <c r="L78" s="9">
        <v>21955.27021673437</v>
      </c>
      <c r="M78" s="9">
        <v>1770.0904742085506</v>
      </c>
      <c r="O78" t="s">
        <v>69</v>
      </c>
    </row>
    <row r="79" spans="1:15" x14ac:dyDescent="0.25">
      <c r="A79" s="22">
        <v>41149</v>
      </c>
      <c r="B79" s="16"/>
      <c r="C79" s="16"/>
      <c r="D79" s="18"/>
      <c r="E79" s="18"/>
      <c r="F79" s="19"/>
      <c r="G79" s="19"/>
      <c r="H79" s="16"/>
      <c r="I79" s="16"/>
      <c r="J79" s="19">
        <v>9.7634456608992455</v>
      </c>
      <c r="K79" s="19">
        <v>0.6834411962629473</v>
      </c>
      <c r="L79" s="9">
        <v>29629.79677938953</v>
      </c>
      <c r="M79" s="9">
        <v>2388.8305866514465</v>
      </c>
      <c r="O79" t="s">
        <v>69</v>
      </c>
    </row>
    <row r="80" spans="1:15" x14ac:dyDescent="0.25">
      <c r="A80" s="22">
        <v>41149.5</v>
      </c>
      <c r="B80" s="19">
        <v>52.304888888895157</v>
      </c>
      <c r="C80" s="19">
        <v>3.3930802045249093</v>
      </c>
      <c r="D80" s="18">
        <v>6546.832623848989</v>
      </c>
      <c r="E80" s="18">
        <v>1356.8204072006433</v>
      </c>
      <c r="F80" s="19"/>
      <c r="G80" s="19"/>
      <c r="H80" s="16"/>
      <c r="I80" s="16"/>
      <c r="J80" s="19"/>
      <c r="K80" s="19"/>
      <c r="L80" s="9"/>
      <c r="M80" s="9"/>
      <c r="O80" t="s">
        <v>78</v>
      </c>
    </row>
    <row r="81" spans="1:15" x14ac:dyDescent="0.25">
      <c r="A81" s="22">
        <v>41150</v>
      </c>
      <c r="B81" s="16"/>
      <c r="C81" s="16"/>
      <c r="D81" s="18"/>
      <c r="E81" s="18"/>
      <c r="F81" s="19"/>
      <c r="G81" s="19"/>
      <c r="H81" s="16"/>
      <c r="I81" s="16"/>
      <c r="J81" s="19">
        <v>22.104367398766666</v>
      </c>
      <c r="K81" s="19">
        <v>1.5473057179136667</v>
      </c>
      <c r="L81" s="9">
        <v>19460.275919173037</v>
      </c>
      <c r="M81" s="9">
        <v>1568.9376031338049</v>
      </c>
      <c r="O81" t="s">
        <v>69</v>
      </c>
    </row>
    <row r="82" spans="1:15" x14ac:dyDescent="0.25">
      <c r="A82" s="22">
        <v>41151</v>
      </c>
      <c r="B82" s="16"/>
      <c r="C82" s="16"/>
      <c r="D82" s="18"/>
      <c r="E82" s="18"/>
      <c r="F82" s="19"/>
      <c r="G82" s="19"/>
      <c r="H82" s="16"/>
      <c r="I82" s="16"/>
      <c r="J82" s="19">
        <v>15.913211095376436</v>
      </c>
      <c r="K82" s="19">
        <v>1.1139247766763507</v>
      </c>
      <c r="L82" s="9">
        <v>20906.515087950793</v>
      </c>
      <c r="M82" s="9">
        <v>1685.5371325775182</v>
      </c>
      <c r="O82" t="s">
        <v>69</v>
      </c>
    </row>
    <row r="83" spans="1:15" x14ac:dyDescent="0.25">
      <c r="A83" s="22">
        <v>41152</v>
      </c>
      <c r="B83" s="16"/>
      <c r="C83" s="16"/>
      <c r="D83" s="18"/>
      <c r="E83" s="18"/>
      <c r="F83" s="19"/>
      <c r="G83" s="19"/>
      <c r="H83" s="16"/>
      <c r="I83" s="16"/>
      <c r="J83" s="19">
        <v>138.04539807939818</v>
      </c>
      <c r="K83" s="19">
        <v>9.6631778655578735</v>
      </c>
      <c r="L83" s="9">
        <v>6718.2366555460803</v>
      </c>
      <c r="M83" s="9">
        <v>541.64155531079723</v>
      </c>
      <c r="O83" t="s">
        <v>69</v>
      </c>
    </row>
    <row r="84" spans="1:15" x14ac:dyDescent="0.25">
      <c r="A84" s="22">
        <v>41153</v>
      </c>
      <c r="B84" s="16"/>
      <c r="C84" s="16"/>
      <c r="D84" s="18"/>
      <c r="E84" s="18"/>
      <c r="F84" s="19"/>
      <c r="G84" s="19"/>
      <c r="H84" s="16"/>
      <c r="I84" s="16"/>
      <c r="J84" s="19" t="s">
        <v>4</v>
      </c>
      <c r="K84" s="19"/>
      <c r="L84" s="9"/>
      <c r="M84" s="9"/>
      <c r="O84" t="s">
        <v>69</v>
      </c>
    </row>
    <row r="85" spans="1:15" x14ac:dyDescent="0.25">
      <c r="A85" s="22">
        <v>41153.5</v>
      </c>
      <c r="B85" s="19">
        <v>45.792753771630871</v>
      </c>
      <c r="C85" s="19">
        <v>4.8802185825690252</v>
      </c>
      <c r="D85" s="18">
        <v>7576.7658853468729</v>
      </c>
      <c r="E85" s="18">
        <v>1404.4523046449888</v>
      </c>
      <c r="F85" s="19"/>
      <c r="G85" s="19"/>
      <c r="H85" s="16"/>
      <c r="I85" s="16"/>
      <c r="J85" s="19"/>
      <c r="K85" s="19"/>
      <c r="L85" s="9"/>
      <c r="M85" s="9"/>
      <c r="O85" t="s">
        <v>79</v>
      </c>
    </row>
    <row r="86" spans="1:15" x14ac:dyDescent="0.25">
      <c r="A86" s="22">
        <v>41154</v>
      </c>
      <c r="B86" s="16"/>
      <c r="C86" s="16"/>
      <c r="D86" s="18"/>
      <c r="E86" s="18"/>
      <c r="F86" s="19"/>
      <c r="G86" s="19"/>
      <c r="H86" s="16"/>
      <c r="I86" s="16"/>
      <c r="J86" s="19">
        <v>16.90675424162357</v>
      </c>
      <c r="K86" s="19">
        <v>1.18347279691365</v>
      </c>
      <c r="L86" s="9">
        <v>22507.420210269061</v>
      </c>
      <c r="M86" s="9">
        <v>1814.6062298445313</v>
      </c>
      <c r="O86" t="s">
        <v>69</v>
      </c>
    </row>
    <row r="87" spans="1:15" x14ac:dyDescent="0.25">
      <c r="A87" s="22">
        <v>41155</v>
      </c>
      <c r="B87" s="16"/>
      <c r="C87" s="16"/>
      <c r="D87" s="18"/>
      <c r="E87" s="18"/>
      <c r="F87" s="19"/>
      <c r="G87" s="19"/>
      <c r="H87" s="16"/>
      <c r="I87" s="16"/>
      <c r="J87" s="19">
        <v>19.139413344288183</v>
      </c>
      <c r="K87" s="19">
        <v>1.339758934100173</v>
      </c>
      <c r="L87" s="9">
        <v>21101.621823439833</v>
      </c>
      <c r="M87" s="9">
        <v>1701.2671404769358</v>
      </c>
      <c r="O87" t="s">
        <v>69</v>
      </c>
    </row>
    <row r="88" spans="1:15" x14ac:dyDescent="0.25">
      <c r="A88" s="22">
        <v>41156</v>
      </c>
      <c r="B88" s="19">
        <v>49.020066752319543</v>
      </c>
      <c r="C88" s="19">
        <v>5.1209912394103094</v>
      </c>
      <c r="D88" s="18">
        <v>6017.5987103699063</v>
      </c>
      <c r="E88" s="18">
        <v>2173.2889390851378</v>
      </c>
      <c r="F88" s="19"/>
      <c r="G88" s="19"/>
      <c r="H88" s="16"/>
      <c r="I88" s="16"/>
      <c r="J88" s="19"/>
      <c r="K88" s="19"/>
      <c r="L88" s="9"/>
      <c r="M88" s="9"/>
      <c r="O88" t="s">
        <v>80</v>
      </c>
    </row>
    <row r="89" spans="1:15" x14ac:dyDescent="0.25">
      <c r="A89" s="22">
        <v>41156</v>
      </c>
      <c r="B89" s="16"/>
      <c r="C89" s="16"/>
      <c r="D89" s="18"/>
      <c r="E89" s="18"/>
      <c r="F89" s="19"/>
      <c r="G89" s="19"/>
      <c r="H89" s="16"/>
      <c r="I89" s="16"/>
      <c r="J89" s="19">
        <v>25.867477199235022</v>
      </c>
      <c r="K89" s="19">
        <v>1.8107234039464517</v>
      </c>
      <c r="L89" s="9">
        <v>8243.2208296337521</v>
      </c>
      <c r="M89" s="9">
        <v>664.58971004650721</v>
      </c>
      <c r="O89" t="s">
        <v>69</v>
      </c>
    </row>
    <row r="90" spans="1:15" x14ac:dyDescent="0.25">
      <c r="A90" s="22">
        <v>41157</v>
      </c>
      <c r="B90" s="16"/>
      <c r="C90" s="16"/>
      <c r="D90" s="18"/>
      <c r="E90" s="18"/>
      <c r="F90" s="19"/>
      <c r="G90" s="19"/>
      <c r="H90" s="16"/>
      <c r="I90" s="16"/>
      <c r="J90" s="19">
        <v>30.372070983227601</v>
      </c>
      <c r="K90" s="19">
        <v>2.1260449688259322</v>
      </c>
      <c r="L90" s="9">
        <v>9651.4381244669185</v>
      </c>
      <c r="M90" s="9">
        <v>778.12381801207437</v>
      </c>
      <c r="O90" t="s">
        <v>69</v>
      </c>
    </row>
    <row r="91" spans="1:15" x14ac:dyDescent="0.25">
      <c r="A91" s="22">
        <v>41158</v>
      </c>
      <c r="B91" s="16"/>
      <c r="C91" s="16"/>
      <c r="D91" s="18"/>
      <c r="E91" s="18"/>
      <c r="F91" s="19"/>
      <c r="G91" s="19"/>
      <c r="H91" s="16"/>
      <c r="I91" s="16"/>
      <c r="J91" s="19">
        <v>19.429884232051457</v>
      </c>
      <c r="K91" s="19">
        <v>1.3600918962436022</v>
      </c>
      <c r="L91" s="9">
        <v>12885.469431563097</v>
      </c>
      <c r="M91" s="9">
        <v>1038.8597576508369</v>
      </c>
      <c r="O91" t="s">
        <v>69</v>
      </c>
    </row>
    <row r="92" spans="1:15" x14ac:dyDescent="0.25">
      <c r="A92" s="22">
        <v>41159</v>
      </c>
      <c r="B92" s="19">
        <v>45.05467360752516</v>
      </c>
      <c r="C92" s="19">
        <v>4.7777006102780391</v>
      </c>
      <c r="D92" s="18">
        <v>5499.1065015741387</v>
      </c>
      <c r="E92" s="18">
        <v>1312.0402734147715</v>
      </c>
      <c r="F92" s="19"/>
      <c r="G92" s="19"/>
      <c r="H92" s="16"/>
      <c r="I92" s="16"/>
      <c r="J92" s="19"/>
      <c r="K92" s="19"/>
      <c r="L92" s="9"/>
      <c r="M92" s="9"/>
      <c r="O92" t="s">
        <v>81</v>
      </c>
    </row>
    <row r="93" spans="1:15" x14ac:dyDescent="0.25">
      <c r="A93" s="22">
        <v>41159</v>
      </c>
      <c r="B93" s="16"/>
      <c r="C93" s="16"/>
      <c r="D93" s="18"/>
      <c r="E93" s="18"/>
      <c r="F93" s="19"/>
      <c r="G93" s="19"/>
      <c r="H93" s="16"/>
      <c r="I93" s="16"/>
      <c r="J93" s="19">
        <v>35.176865346071118</v>
      </c>
      <c r="K93" s="19">
        <v>2.4623805742249787</v>
      </c>
      <c r="L93" s="9">
        <v>15293.712557856315</v>
      </c>
      <c r="M93" s="9">
        <v>1233.0185256982791</v>
      </c>
      <c r="O93" t="s">
        <v>69</v>
      </c>
    </row>
    <row r="94" spans="1:15" x14ac:dyDescent="0.25">
      <c r="A94" s="22">
        <v>41160</v>
      </c>
      <c r="B94" s="16"/>
      <c r="C94" s="16"/>
      <c r="D94" s="18"/>
      <c r="E94" s="18"/>
      <c r="F94" s="19"/>
      <c r="G94" s="19"/>
      <c r="H94" s="16"/>
      <c r="I94" s="16"/>
      <c r="J94" s="19">
        <v>56.112650566567325</v>
      </c>
      <c r="K94" s="19">
        <v>3.9278855396597132</v>
      </c>
      <c r="L94" s="9">
        <v>4378.6271628648765</v>
      </c>
      <c r="M94" s="9">
        <v>353.01620770717847</v>
      </c>
      <c r="O94" t="s">
        <v>69</v>
      </c>
    </row>
    <row r="95" spans="1:15" x14ac:dyDescent="0.25">
      <c r="A95" s="22">
        <v>41418</v>
      </c>
      <c r="B95" s="19">
        <v>36.700330736052649</v>
      </c>
      <c r="C95" s="19">
        <v>1.6510349849511978</v>
      </c>
      <c r="D95" s="18"/>
      <c r="E95" s="18"/>
      <c r="F95" s="19"/>
      <c r="G95" s="19"/>
      <c r="H95" s="16"/>
      <c r="I95" s="16"/>
      <c r="J95" s="19"/>
      <c r="K95" s="19"/>
      <c r="L95" s="9"/>
      <c r="M95" s="9"/>
      <c r="O95" t="s">
        <v>82</v>
      </c>
    </row>
    <row r="96" spans="1:15" x14ac:dyDescent="0.25">
      <c r="A96" s="2">
        <v>41419.5</v>
      </c>
      <c r="B96" s="3">
        <v>52.549952960124877</v>
      </c>
      <c r="C96" s="3">
        <v>3.5815156713479075</v>
      </c>
      <c r="D96" s="9">
        <v>5655.5267121386787</v>
      </c>
      <c r="E96" s="9">
        <v>1452.1801912373692</v>
      </c>
      <c r="F96" s="3"/>
      <c r="G96" s="3"/>
      <c r="O96" t="s">
        <v>83</v>
      </c>
    </row>
    <row r="97" spans="1:15" x14ac:dyDescent="0.25">
      <c r="A97" s="2">
        <v>41423.5</v>
      </c>
      <c r="B97" s="3">
        <v>54.059143410742706</v>
      </c>
      <c r="C97" s="3">
        <v>3.5108855951577702</v>
      </c>
      <c r="D97" s="9">
        <v>4272.2953731193893</v>
      </c>
      <c r="E97" s="9">
        <v>1250.9183663895917</v>
      </c>
      <c r="F97" s="3"/>
      <c r="G97" s="3"/>
      <c r="O97" t="s">
        <v>84</v>
      </c>
    </row>
    <row r="98" spans="1:15" x14ac:dyDescent="0.25">
      <c r="A98" s="2">
        <v>41427</v>
      </c>
      <c r="B98" s="3">
        <v>49.340372922161322</v>
      </c>
      <c r="C98" s="3">
        <v>1.7253886853114142</v>
      </c>
      <c r="D98" s="9"/>
      <c r="E98" s="9"/>
      <c r="F98" s="3"/>
      <c r="G98" s="3"/>
      <c r="O98" t="s">
        <v>82</v>
      </c>
    </row>
    <row r="99" spans="1:15" x14ac:dyDescent="0.25">
      <c r="A99" s="2">
        <v>41427.5</v>
      </c>
      <c r="B99" s="3">
        <v>57.31237700779576</v>
      </c>
      <c r="C99" s="3">
        <v>3.8857676356633779</v>
      </c>
      <c r="D99" s="9">
        <v>4452.1350922851916</v>
      </c>
      <c r="E99" s="9">
        <v>1399.4807377209397</v>
      </c>
      <c r="F99" s="3"/>
      <c r="G99" s="3"/>
      <c r="O99" t="s">
        <v>85</v>
      </c>
    </row>
    <row r="100" spans="1:15" x14ac:dyDescent="0.25">
      <c r="A100" s="2">
        <v>41536</v>
      </c>
      <c r="B100" s="3">
        <v>50.334805544719167</v>
      </c>
      <c r="C100" s="3">
        <v>1.6332082381681228</v>
      </c>
      <c r="D100" s="9"/>
      <c r="E100" s="9"/>
      <c r="F100" s="3"/>
      <c r="G100" s="3"/>
      <c r="O100" t="s">
        <v>86</v>
      </c>
    </row>
    <row r="101" spans="1:15" x14ac:dyDescent="0.25">
      <c r="A101" s="2">
        <v>41536.5</v>
      </c>
      <c r="B101" s="3">
        <v>36.59474494326814</v>
      </c>
      <c r="C101" s="3">
        <v>5.1466135821646155</v>
      </c>
      <c r="D101" s="9">
        <v>4687.3169909608341</v>
      </c>
      <c r="E101" s="9">
        <v>683.76594230400156</v>
      </c>
      <c r="F101" s="3"/>
      <c r="G101" s="3"/>
      <c r="O101" t="s">
        <v>87</v>
      </c>
    </row>
    <row r="102" spans="1:15" x14ac:dyDescent="0.25">
      <c r="A102" s="2">
        <v>41542</v>
      </c>
      <c r="B102" s="3">
        <v>46.887052709335833</v>
      </c>
      <c r="C102" s="3">
        <v>4.7818670489771655</v>
      </c>
      <c r="D102" s="9">
        <v>3314.690026618624</v>
      </c>
      <c r="E102" s="9">
        <v>672.21580260307871</v>
      </c>
      <c r="F102" s="3"/>
      <c r="G102" s="3"/>
      <c r="O102" t="s">
        <v>88</v>
      </c>
    </row>
    <row r="103" spans="1:15" x14ac:dyDescent="0.25">
      <c r="A103" s="2">
        <v>41543</v>
      </c>
      <c r="B103" s="3">
        <v>35.104517539328569</v>
      </c>
      <c r="C103" s="3">
        <v>1.5553840624185675</v>
      </c>
      <c r="D103" s="9"/>
      <c r="E103" s="9"/>
      <c r="F103" s="3"/>
      <c r="G103" s="3"/>
      <c r="O103" t="s">
        <v>86</v>
      </c>
    </row>
    <row r="104" spans="1:15" x14ac:dyDescent="0.25">
      <c r="A104" s="7">
        <v>41711</v>
      </c>
      <c r="D104" s="9"/>
      <c r="E104" s="9"/>
      <c r="F104" s="3">
        <v>44.266529358574445</v>
      </c>
      <c r="G104" s="3">
        <v>6.7819639431420509</v>
      </c>
      <c r="O104" t="s">
        <v>89</v>
      </c>
    </row>
    <row r="105" spans="1:15" x14ac:dyDescent="0.25">
      <c r="A105" s="7">
        <v>41721</v>
      </c>
      <c r="D105" s="9"/>
      <c r="E105" s="9"/>
      <c r="F105" s="3">
        <v>108.50492892986802</v>
      </c>
      <c r="G105" s="3">
        <v>6.9080609704475746</v>
      </c>
      <c r="O105" t="s">
        <v>89</v>
      </c>
    </row>
    <row r="106" spans="1:15" x14ac:dyDescent="0.25">
      <c r="A106" s="8"/>
    </row>
    <row r="107" spans="1:15" x14ac:dyDescent="0.25">
      <c r="A107" s="6"/>
    </row>
  </sheetData>
  <sortState ref="A3:O109">
    <sortCondition ref="A3:A109"/>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9"/>
  <sheetViews>
    <sheetView workbookViewId="0">
      <selection activeCell="L2" sqref="L2"/>
    </sheetView>
  </sheetViews>
  <sheetFormatPr defaultRowHeight="15" x14ac:dyDescent="0.25"/>
  <cols>
    <col min="4" max="4" width="8" customWidth="1"/>
    <col min="10" max="10" width="14.42578125" customWidth="1"/>
    <col min="11" max="11" width="11.42578125" customWidth="1"/>
    <col min="13" max="13" width="11.140625" customWidth="1"/>
    <col min="15" max="15" width="13.7109375" customWidth="1"/>
    <col min="17" max="17" width="8.140625" customWidth="1"/>
    <col min="18" max="18" width="10.28515625" customWidth="1"/>
    <col min="19" max="19" width="11.42578125" customWidth="1"/>
  </cols>
  <sheetData>
    <row r="2" spans="1:20" x14ac:dyDescent="0.25">
      <c r="M2" s="28" t="s">
        <v>36</v>
      </c>
      <c r="N2" s="26"/>
      <c r="O2" s="27" t="s">
        <v>37</v>
      </c>
      <c r="Q2" s="1" t="s">
        <v>41</v>
      </c>
      <c r="S2" s="1" t="s">
        <v>43</v>
      </c>
    </row>
    <row r="3" spans="1:20" x14ac:dyDescent="0.25">
      <c r="B3" t="s">
        <v>18</v>
      </c>
      <c r="C3" t="s">
        <v>19</v>
      </c>
      <c r="D3" t="s">
        <v>20</v>
      </c>
      <c r="E3" t="s">
        <v>21</v>
      </c>
      <c r="F3" t="s">
        <v>22</v>
      </c>
      <c r="G3" t="s">
        <v>23</v>
      </c>
      <c r="H3" t="s">
        <v>24</v>
      </c>
      <c r="I3" t="s">
        <v>25</v>
      </c>
      <c r="J3" t="s">
        <v>26</v>
      </c>
      <c r="K3" s="1" t="s">
        <v>45</v>
      </c>
      <c r="L3" t="s">
        <v>2</v>
      </c>
      <c r="M3" s="1" t="s">
        <v>46</v>
      </c>
      <c r="N3" t="s">
        <v>2</v>
      </c>
      <c r="O3" s="1" t="s">
        <v>47</v>
      </c>
      <c r="P3" t="s">
        <v>2</v>
      </c>
      <c r="Q3" s="1" t="s">
        <v>42</v>
      </c>
      <c r="S3" s="1" t="s">
        <v>42</v>
      </c>
    </row>
    <row r="4" spans="1:20" x14ac:dyDescent="0.25">
      <c r="A4" t="s">
        <v>14</v>
      </c>
      <c r="B4" t="s">
        <v>27</v>
      </c>
      <c r="C4" t="s">
        <v>28</v>
      </c>
      <c r="D4" t="s">
        <v>29</v>
      </c>
      <c r="E4" t="s">
        <v>30</v>
      </c>
      <c r="F4" t="s">
        <v>31</v>
      </c>
      <c r="G4" t="s">
        <v>32</v>
      </c>
      <c r="H4" t="s">
        <v>33</v>
      </c>
      <c r="I4" t="s">
        <v>34</v>
      </c>
      <c r="J4" s="12" t="s">
        <v>35</v>
      </c>
      <c r="K4" t="s">
        <v>3</v>
      </c>
      <c r="M4" t="s">
        <v>44</v>
      </c>
      <c r="O4" t="s">
        <v>44</v>
      </c>
      <c r="Q4" t="s">
        <v>39</v>
      </c>
      <c r="S4" t="s">
        <v>40</v>
      </c>
    </row>
    <row r="5" spans="1:20" x14ac:dyDescent="0.25">
      <c r="A5" t="s">
        <v>15</v>
      </c>
      <c r="B5">
        <v>22.809000000000001</v>
      </c>
      <c r="C5">
        <v>158.03200000000001</v>
      </c>
      <c r="D5" s="9">
        <v>4.3723200000000002</v>
      </c>
      <c r="E5">
        <v>4.4000000000000004</v>
      </c>
      <c r="F5">
        <v>25.16</v>
      </c>
      <c r="G5">
        <v>35.295000000000002</v>
      </c>
      <c r="H5">
        <v>207.1</v>
      </c>
      <c r="I5">
        <v>0.13589999999999999</v>
      </c>
      <c r="J5" s="24">
        <v>41111</v>
      </c>
      <c r="K5" s="4">
        <v>54.203403779901208</v>
      </c>
      <c r="L5" s="4">
        <v>0.85855542449553146</v>
      </c>
      <c r="M5" s="4">
        <v>0.5926144690665951</v>
      </c>
      <c r="N5" s="4">
        <v>2.6980723970548737E-2</v>
      </c>
      <c r="O5" s="4">
        <v>0.55196597601540687</v>
      </c>
      <c r="P5" s="4">
        <v>2.9608553913267496E-2</v>
      </c>
      <c r="Q5" s="4"/>
      <c r="R5" s="4"/>
      <c r="S5" s="4"/>
      <c r="T5" s="4"/>
    </row>
    <row r="6" spans="1:20" x14ac:dyDescent="0.25">
      <c r="A6" t="s">
        <v>15</v>
      </c>
      <c r="B6">
        <v>22.809000000000001</v>
      </c>
      <c r="C6">
        <v>158.03200000000001</v>
      </c>
      <c r="D6" s="9">
        <v>24.046600000000002</v>
      </c>
      <c r="E6">
        <v>24.2</v>
      </c>
      <c r="F6">
        <v>24.725000000000001</v>
      </c>
      <c r="G6">
        <v>35.292999999999999</v>
      </c>
      <c r="H6">
        <v>208.2</v>
      </c>
      <c r="I6">
        <v>0.1022</v>
      </c>
      <c r="J6" s="24">
        <v>41111</v>
      </c>
      <c r="K6" s="4">
        <v>89.327022859232954</v>
      </c>
      <c r="L6" s="4">
        <v>1.2986697284527569</v>
      </c>
      <c r="M6" s="4">
        <v>0.64178742121231513</v>
      </c>
      <c r="N6" s="4">
        <v>2.6683987003732305E-2</v>
      </c>
      <c r="O6" s="4">
        <v>0.57175079248032312</v>
      </c>
      <c r="P6" s="4">
        <v>3.3963168362039102E-2</v>
      </c>
      <c r="Q6" s="4"/>
      <c r="R6" s="4"/>
      <c r="S6" s="4"/>
      <c r="T6" s="4"/>
    </row>
    <row r="7" spans="1:20" x14ac:dyDescent="0.25">
      <c r="A7" t="s">
        <v>15</v>
      </c>
      <c r="B7">
        <v>22.809000000000001</v>
      </c>
      <c r="C7">
        <v>158.03200000000001</v>
      </c>
      <c r="D7" s="9">
        <v>74.614699999999999</v>
      </c>
      <c r="E7">
        <v>75.099999999999994</v>
      </c>
      <c r="F7">
        <v>23.541</v>
      </c>
      <c r="G7">
        <v>35.314999999999998</v>
      </c>
      <c r="H7">
        <v>218.2</v>
      </c>
      <c r="I7">
        <v>0.2437</v>
      </c>
      <c r="J7" s="24">
        <v>41111</v>
      </c>
      <c r="K7" s="4">
        <v>57.575316529802976</v>
      </c>
      <c r="L7" s="4">
        <v>1.1827052916212326</v>
      </c>
      <c r="M7" s="4">
        <v>0.5374706328448845</v>
      </c>
      <c r="N7" s="4">
        <v>3.9894505134080979E-2</v>
      </c>
      <c r="O7" s="4">
        <v>0.49368860000645237</v>
      </c>
      <c r="P7" s="4">
        <v>4.2001065651303578E-2</v>
      </c>
      <c r="Q7" s="4"/>
      <c r="R7" s="4"/>
      <c r="S7" s="4"/>
      <c r="T7" s="4"/>
    </row>
    <row r="8" spans="1:20" x14ac:dyDescent="0.25">
      <c r="A8" t="s">
        <v>15</v>
      </c>
      <c r="B8">
        <v>22.809000000000001</v>
      </c>
      <c r="C8">
        <v>158.03200000000001</v>
      </c>
      <c r="D8" s="9">
        <v>135.00200000000001</v>
      </c>
      <c r="E8">
        <v>135.9</v>
      </c>
      <c r="F8">
        <v>21.992000000000001</v>
      </c>
      <c r="G8">
        <v>35.353999999999999</v>
      </c>
      <c r="H8">
        <v>208.5</v>
      </c>
      <c r="I8">
        <v>0.60489999999999999</v>
      </c>
      <c r="J8" s="24">
        <v>41111</v>
      </c>
      <c r="K8" s="4">
        <v>39.051259254003746</v>
      </c>
      <c r="L8" s="4">
        <v>0.72821023812316688</v>
      </c>
      <c r="M8" s="4">
        <v>0.665486212145593</v>
      </c>
      <c r="N8" s="4">
        <v>3.1909458978193063E-2</v>
      </c>
      <c r="O8" s="4">
        <v>0.63698915496542974</v>
      </c>
      <c r="P8" s="4">
        <v>3.303484488225486E-2</v>
      </c>
      <c r="Q8" s="4">
        <v>1.1816791618318692</v>
      </c>
      <c r="R8" s="4">
        <v>3.6769005885783891E-2</v>
      </c>
      <c r="S8" s="4">
        <v>7.1909611166888476</v>
      </c>
      <c r="T8" s="4">
        <v>0.23098033919503227</v>
      </c>
    </row>
    <row r="9" spans="1:20" x14ac:dyDescent="0.25">
      <c r="A9" t="s">
        <v>15</v>
      </c>
      <c r="B9">
        <v>22.809000000000001</v>
      </c>
      <c r="C9">
        <v>158.03200000000001</v>
      </c>
      <c r="D9" s="9">
        <v>173.827</v>
      </c>
      <c r="E9">
        <v>175</v>
      </c>
      <c r="F9">
        <v>20.43</v>
      </c>
      <c r="G9">
        <v>35.219000000000001</v>
      </c>
      <c r="H9">
        <v>203.8</v>
      </c>
      <c r="I9">
        <v>0.15870000000000001</v>
      </c>
      <c r="J9" s="24">
        <v>41111</v>
      </c>
      <c r="K9" s="4">
        <v>41.082717113115237</v>
      </c>
      <c r="L9" s="4">
        <v>0.74445964299714718</v>
      </c>
      <c r="M9" s="4">
        <v>0.81194927375520676</v>
      </c>
      <c r="N9" s="4">
        <v>3.559206168868722E-2</v>
      </c>
      <c r="O9" s="4">
        <v>0.78216067838369052</v>
      </c>
      <c r="P9" s="4">
        <v>3.669682946154925E-2</v>
      </c>
      <c r="Q9" s="4">
        <v>1.2712201815415214</v>
      </c>
      <c r="R9" s="4">
        <v>3.1527091716218071E-2</v>
      </c>
      <c r="S9" s="4">
        <v>7.9401797662953335</v>
      </c>
      <c r="T9" s="4">
        <v>0.20465631100497486</v>
      </c>
    </row>
    <row r="10" spans="1:20" x14ac:dyDescent="0.25">
      <c r="A10" t="s">
        <v>15</v>
      </c>
      <c r="B10">
        <v>22.809000000000001</v>
      </c>
      <c r="C10">
        <v>158.03200000000001</v>
      </c>
      <c r="D10" s="9">
        <v>248.279</v>
      </c>
      <c r="E10">
        <v>250</v>
      </c>
      <c r="F10">
        <v>15.022</v>
      </c>
      <c r="G10">
        <v>34.408999999999999</v>
      </c>
      <c r="H10">
        <v>199.2</v>
      </c>
      <c r="I10">
        <v>3.5400000000000001E-2</v>
      </c>
      <c r="J10" s="24">
        <v>41111</v>
      </c>
      <c r="K10" s="4">
        <v>50.440974742776127</v>
      </c>
      <c r="L10" s="4">
        <v>0.84888114721237762</v>
      </c>
      <c r="M10" s="4">
        <v>1.4678732903022422</v>
      </c>
      <c r="N10" s="4">
        <v>4.5935860054421442E-2</v>
      </c>
      <c r="O10" s="4">
        <v>1.4317520911316883</v>
      </c>
      <c r="P10" s="4">
        <v>4.7196715262781637E-2</v>
      </c>
      <c r="Q10" s="4">
        <v>1.6463288681645094</v>
      </c>
      <c r="R10" s="4">
        <v>3.1370705592043024E-2</v>
      </c>
      <c r="S10" s="4">
        <v>8.2546896474014932</v>
      </c>
      <c r="T10" s="4">
        <v>0.16516427306087922</v>
      </c>
    </row>
    <row r="11" spans="1:20" x14ac:dyDescent="0.25">
      <c r="A11" t="s">
        <v>15</v>
      </c>
      <c r="B11">
        <v>22.809000000000001</v>
      </c>
      <c r="C11">
        <v>158.03200000000001</v>
      </c>
      <c r="D11" s="9">
        <v>496.65600000000001</v>
      </c>
      <c r="E11">
        <v>500.4</v>
      </c>
      <c r="F11">
        <v>6.9329999999999998</v>
      </c>
      <c r="G11">
        <v>34.067</v>
      </c>
      <c r="H11">
        <v>88.1</v>
      </c>
      <c r="I11">
        <v>1.9599999999999999E-2</v>
      </c>
      <c r="J11" s="24">
        <v>41111</v>
      </c>
      <c r="K11" s="4">
        <v>66.666412274399647</v>
      </c>
      <c r="L11" s="4">
        <v>1.046547882108013</v>
      </c>
      <c r="M11" s="4">
        <v>3.5321762602871583</v>
      </c>
      <c r="N11" s="4">
        <v>7.1793250684612966E-2</v>
      </c>
      <c r="O11" s="4">
        <v>3.4849800527944819</v>
      </c>
      <c r="P11" s="4">
        <v>7.3176117852861933E-2</v>
      </c>
      <c r="Q11" s="4">
        <v>3.7005955304508249</v>
      </c>
      <c r="R11" s="4">
        <v>6.020303501893351E-2</v>
      </c>
      <c r="S11" s="4">
        <v>7.7052184069138701</v>
      </c>
      <c r="T11" s="4">
        <v>0.13553228788183588</v>
      </c>
    </row>
    <row r="12" spans="1:20" x14ac:dyDescent="0.25">
      <c r="A12" t="s">
        <v>15</v>
      </c>
      <c r="B12">
        <v>22.809000000000001</v>
      </c>
      <c r="C12">
        <v>158.03200000000001</v>
      </c>
      <c r="D12" s="9">
        <v>743.15</v>
      </c>
      <c r="E12">
        <v>749.2</v>
      </c>
      <c r="F12">
        <v>4.8490000000000002</v>
      </c>
      <c r="G12">
        <v>34.296999999999997</v>
      </c>
      <c r="H12">
        <v>23.3</v>
      </c>
      <c r="I12">
        <v>0.24360000000000001</v>
      </c>
      <c r="J12" s="24">
        <v>41111</v>
      </c>
      <c r="K12" s="4">
        <v>64.82785705479489</v>
      </c>
      <c r="L12" s="4">
        <v>1.0474016453731343</v>
      </c>
      <c r="M12" s="4">
        <v>5.9652057432324517</v>
      </c>
      <c r="N12" s="4">
        <v>9.6582052762055823E-2</v>
      </c>
      <c r="O12" s="4">
        <v>5.919575320770436</v>
      </c>
      <c r="P12" s="4">
        <v>9.7547348024424094E-2</v>
      </c>
      <c r="Q12" s="4">
        <v>6.169036906818345</v>
      </c>
      <c r="R12" s="4">
        <v>7.3495368954618473E-2</v>
      </c>
      <c r="S12" s="4">
        <v>7.3178777033620745</v>
      </c>
      <c r="T12" s="4">
        <v>9.7354148038314575E-2</v>
      </c>
    </row>
    <row r="13" spans="1:20" x14ac:dyDescent="0.25">
      <c r="A13" t="s">
        <v>15</v>
      </c>
      <c r="B13">
        <v>22.806999999999999</v>
      </c>
      <c r="C13">
        <v>158.03800000000001</v>
      </c>
      <c r="D13" s="9">
        <v>991.13300000000004</v>
      </c>
      <c r="E13">
        <v>999.8</v>
      </c>
      <c r="F13">
        <v>4.1449999999999996</v>
      </c>
      <c r="G13">
        <v>34.466000000000001</v>
      </c>
      <c r="H13">
        <v>38.9</v>
      </c>
      <c r="I13">
        <v>0.15459999999999999</v>
      </c>
      <c r="J13" s="24">
        <v>41115</v>
      </c>
      <c r="K13" s="4">
        <v>38.434948602101485</v>
      </c>
      <c r="L13" s="4">
        <v>1.1094513542500557</v>
      </c>
      <c r="M13" s="4">
        <v>8.0388764854924926</v>
      </c>
      <c r="N13" s="4">
        <v>0.16044029718007699</v>
      </c>
      <c r="O13" s="4">
        <v>8.011939938471933</v>
      </c>
      <c r="P13" s="4">
        <v>0.1606436769378633</v>
      </c>
      <c r="Q13" s="4">
        <v>8.7691678881313759</v>
      </c>
      <c r="R13" s="4">
        <v>9.0498286410179901E-2</v>
      </c>
      <c r="S13" s="4">
        <v>6.6463564950148468</v>
      </c>
      <c r="T13" s="4">
        <v>7.8254435768005184E-2</v>
      </c>
    </row>
    <row r="14" spans="1:20" x14ac:dyDescent="0.25">
      <c r="A14" t="s">
        <v>15</v>
      </c>
      <c r="B14">
        <v>22.806999999999999</v>
      </c>
      <c r="C14">
        <v>158.03800000000001</v>
      </c>
      <c r="D14" s="9">
        <v>1385.36</v>
      </c>
      <c r="E14">
        <v>1398.8</v>
      </c>
      <c r="F14">
        <v>3.0230000000000001</v>
      </c>
      <c r="G14">
        <v>34.558</v>
      </c>
      <c r="H14">
        <v>61</v>
      </c>
      <c r="I14">
        <v>0.15179999999999999</v>
      </c>
      <c r="J14" s="24">
        <v>41115</v>
      </c>
      <c r="K14" s="4">
        <v>44.950232733818424</v>
      </c>
      <c r="L14" s="4">
        <v>0.85257358906162917</v>
      </c>
      <c r="M14" s="4">
        <v>11.613606434258147</v>
      </c>
      <c r="N14" s="4">
        <v>0.16993668284339342</v>
      </c>
      <c r="O14" s="4">
        <v>11.582123965028755</v>
      </c>
      <c r="P14" s="4">
        <v>0.17019894037274805</v>
      </c>
      <c r="Q14" s="4">
        <v>12.904648827345861</v>
      </c>
      <c r="R14" s="4">
        <v>0.12246643523635259</v>
      </c>
      <c r="S14" s="4">
        <v>5.8234415380406963</v>
      </c>
      <c r="T14" s="4">
        <v>6.4734052636033074E-2</v>
      </c>
    </row>
    <row r="15" spans="1:20" x14ac:dyDescent="0.25">
      <c r="A15" t="s">
        <v>15</v>
      </c>
      <c r="B15">
        <v>22.806999999999999</v>
      </c>
      <c r="C15">
        <v>158.03800000000001</v>
      </c>
      <c r="D15" s="9">
        <v>1484.84</v>
      </c>
      <c r="E15">
        <v>1499.6</v>
      </c>
      <c r="F15">
        <v>2.8420000000000001</v>
      </c>
      <c r="G15">
        <v>34.567999999999998</v>
      </c>
      <c r="H15">
        <v>65.400000000000006</v>
      </c>
      <c r="I15">
        <v>0.15060000000000001</v>
      </c>
      <c r="J15" s="24">
        <v>41115</v>
      </c>
      <c r="K15" s="4">
        <v>48.501669006055231</v>
      </c>
      <c r="L15" s="4">
        <v>0.89846432792538955</v>
      </c>
      <c r="M15" s="4">
        <v>12.119790189150244</v>
      </c>
      <c r="N15" s="4">
        <v>0.17142868935707059</v>
      </c>
      <c r="O15" s="4">
        <v>12.085817203850066</v>
      </c>
      <c r="P15" s="4">
        <v>0.17173138988082973</v>
      </c>
      <c r="Q15" s="4">
        <v>13.924446025101318</v>
      </c>
      <c r="R15" s="4">
        <v>0.120294358561265</v>
      </c>
      <c r="S15" s="4">
        <v>5.7395031985686966</v>
      </c>
      <c r="T15" s="4">
        <v>5.8780245001025487E-2</v>
      </c>
    </row>
    <row r="16" spans="1:20" x14ac:dyDescent="0.25">
      <c r="A16" t="s">
        <v>15</v>
      </c>
      <c r="B16">
        <v>22.806999999999999</v>
      </c>
      <c r="C16">
        <v>158.03800000000001</v>
      </c>
      <c r="D16" s="9">
        <v>1978.08</v>
      </c>
      <c r="E16">
        <v>2000.1</v>
      </c>
      <c r="F16">
        <v>2.1589999999999998</v>
      </c>
      <c r="G16">
        <v>34.613</v>
      </c>
      <c r="H16">
        <v>87</v>
      </c>
      <c r="I16">
        <v>0.14660000000000001</v>
      </c>
      <c r="J16" s="24">
        <v>41115</v>
      </c>
      <c r="K16" s="4">
        <v>54.180299140901901</v>
      </c>
      <c r="L16" s="4">
        <v>0.94153022116477703</v>
      </c>
      <c r="M16" s="4">
        <v>14.875948469500171</v>
      </c>
      <c r="N16" s="4">
        <v>0.28184482606586114</v>
      </c>
      <c r="O16" s="4">
        <v>14.838007499930995</v>
      </c>
      <c r="P16" s="4">
        <v>0.28207456908690287</v>
      </c>
      <c r="Q16" s="4">
        <v>18.424847161953352</v>
      </c>
      <c r="R16" s="4">
        <v>0.15701016537979565</v>
      </c>
      <c r="S16" s="4">
        <v>5.7479713834272701</v>
      </c>
      <c r="T16" s="4">
        <v>5.7340840398528728E-2</v>
      </c>
    </row>
    <row r="17" spans="1:20" x14ac:dyDescent="0.25">
      <c r="A17" t="s">
        <v>15</v>
      </c>
      <c r="B17">
        <v>22.806999999999999</v>
      </c>
      <c r="C17">
        <v>158.03800000000001</v>
      </c>
      <c r="D17" s="9">
        <v>2223.9299999999998</v>
      </c>
      <c r="E17">
        <v>2250</v>
      </c>
      <c r="F17">
        <v>1.9430000000000001</v>
      </c>
      <c r="G17">
        <v>34.628999999999998</v>
      </c>
      <c r="H17">
        <v>94.8</v>
      </c>
      <c r="I17">
        <v>0.14499999999999999</v>
      </c>
      <c r="J17" s="24">
        <v>41115</v>
      </c>
      <c r="K17" s="4">
        <v>63.953950085691687</v>
      </c>
      <c r="L17" s="4">
        <v>1.0426678270693721</v>
      </c>
      <c r="M17" s="4">
        <v>17.043820634049577</v>
      </c>
      <c r="N17" s="4">
        <v>0.22794361272832617</v>
      </c>
      <c r="O17" s="4">
        <v>16.99903197238687</v>
      </c>
      <c r="P17" s="4">
        <v>0.22833929307690218</v>
      </c>
      <c r="Q17" s="4">
        <v>20.56438068027488</v>
      </c>
      <c r="R17" s="4">
        <v>0.15761461886076</v>
      </c>
      <c r="S17" s="4">
        <v>5.874582466224231</v>
      </c>
      <c r="T17" s="4">
        <v>5.3056177009398735E-2</v>
      </c>
    </row>
    <row r="18" spans="1:20" x14ac:dyDescent="0.25">
      <c r="A18" t="s">
        <v>15</v>
      </c>
      <c r="B18">
        <v>22.806999999999999</v>
      </c>
      <c r="C18">
        <v>158.03800000000001</v>
      </c>
      <c r="D18" s="9">
        <v>2469.9899999999998</v>
      </c>
      <c r="E18">
        <v>2500.4</v>
      </c>
      <c r="F18">
        <v>1.778</v>
      </c>
      <c r="G18">
        <v>34.642000000000003</v>
      </c>
      <c r="H18">
        <v>102.4</v>
      </c>
      <c r="I18">
        <v>0.14419999999999999</v>
      </c>
      <c r="J18" s="24">
        <v>41115</v>
      </c>
      <c r="K18" s="4">
        <v>59.099386468010444</v>
      </c>
      <c r="L18" s="4">
        <v>0.92488913842822496</v>
      </c>
      <c r="M18" s="4">
        <v>18.780663748018913</v>
      </c>
      <c r="N18" s="4">
        <v>0.24196655421358104</v>
      </c>
      <c r="O18" s="4">
        <v>18.739292495749769</v>
      </c>
      <c r="P18" s="4">
        <v>0.24228465821071374</v>
      </c>
      <c r="Q18" s="4">
        <v>22.739496368697829</v>
      </c>
      <c r="R18" s="4">
        <v>0.15737103419614618</v>
      </c>
      <c r="S18" s="4">
        <v>5.9958481352423236</v>
      </c>
      <c r="T18" s="4">
        <v>4.9253359796923663E-2</v>
      </c>
    </row>
    <row r="19" spans="1:20" x14ac:dyDescent="0.25">
      <c r="A19" t="s">
        <v>15</v>
      </c>
      <c r="B19">
        <v>22.806999999999999</v>
      </c>
      <c r="C19">
        <v>158.03800000000001</v>
      </c>
      <c r="D19" s="9">
        <v>2714.89</v>
      </c>
      <c r="E19">
        <v>2749.9</v>
      </c>
      <c r="F19">
        <v>1.6539999999999999</v>
      </c>
      <c r="G19">
        <v>34.654000000000003</v>
      </c>
      <c r="H19">
        <v>110.4</v>
      </c>
      <c r="I19">
        <v>0.14299999999999999</v>
      </c>
      <c r="J19" s="24">
        <v>41115</v>
      </c>
      <c r="K19" s="4">
        <v>59.825915109945676</v>
      </c>
      <c r="L19" s="4">
        <v>1.2413741568130072</v>
      </c>
      <c r="M19" s="4">
        <v>21.77317760805343</v>
      </c>
      <c r="N19" s="4">
        <v>0.31816603469585575</v>
      </c>
      <c r="O19" s="4">
        <v>21.731309511634478</v>
      </c>
      <c r="P19" s="4">
        <v>0.31841386591805587</v>
      </c>
      <c r="Q19" s="4">
        <v>25.019361339127478</v>
      </c>
      <c r="R19" s="4">
        <v>0.15967186952165674</v>
      </c>
      <c r="S19" s="4">
        <v>6.046758658056878</v>
      </c>
      <c r="T19" s="4">
        <v>4.616528411221537E-2</v>
      </c>
    </row>
    <row r="20" spans="1:20" x14ac:dyDescent="0.25">
      <c r="A20" t="s">
        <v>15</v>
      </c>
      <c r="B20">
        <v>22.806999999999999</v>
      </c>
      <c r="C20">
        <v>158.03800000000001</v>
      </c>
      <c r="D20" s="9">
        <v>2959.9</v>
      </c>
      <c r="E20">
        <v>2999.8</v>
      </c>
      <c r="F20">
        <v>1.575</v>
      </c>
      <c r="G20">
        <v>34.661000000000001</v>
      </c>
      <c r="H20">
        <v>117.4</v>
      </c>
      <c r="I20">
        <v>0.1424</v>
      </c>
      <c r="J20" s="24">
        <v>41115</v>
      </c>
      <c r="K20" s="4">
        <v>88.886131428364422</v>
      </c>
      <c r="L20" s="4">
        <v>1.3458575150396148</v>
      </c>
      <c r="M20" s="4">
        <v>21.942590588874584</v>
      </c>
      <c r="N20" s="4">
        <v>0.28192404936951904</v>
      </c>
      <c r="O20" s="4">
        <v>21.880328165401711</v>
      </c>
      <c r="P20" s="4">
        <v>0.28254214633716396</v>
      </c>
      <c r="Q20" s="4">
        <v>27.228296969217418</v>
      </c>
      <c r="R20" s="4">
        <v>0.16211180878408352</v>
      </c>
      <c r="S20" s="4">
        <v>6.242797263879666</v>
      </c>
      <c r="T20" s="4">
        <v>4.4665894893131393E-2</v>
      </c>
    </row>
    <row r="21" spans="1:20" x14ac:dyDescent="0.25">
      <c r="A21" t="s">
        <v>15</v>
      </c>
      <c r="B21">
        <v>22.806999999999999</v>
      </c>
      <c r="C21">
        <v>158.03800000000001</v>
      </c>
      <c r="D21" s="9">
        <v>3449.69</v>
      </c>
      <c r="E21">
        <v>3500.2</v>
      </c>
      <c r="F21">
        <v>1.4930000000000001</v>
      </c>
      <c r="G21">
        <v>34.674999999999997</v>
      </c>
      <c r="H21">
        <v>131</v>
      </c>
      <c r="I21">
        <v>0.1419</v>
      </c>
      <c r="J21" s="24">
        <v>41115</v>
      </c>
      <c r="K21" s="4">
        <v>101.43662194457421</v>
      </c>
      <c r="L21" s="4">
        <v>1.4536460164533724</v>
      </c>
      <c r="M21" s="4">
        <v>29.191960549594665</v>
      </c>
      <c r="N21" s="4">
        <v>0.35622690179506644</v>
      </c>
      <c r="O21" s="4">
        <v>29.120935644168743</v>
      </c>
      <c r="P21" s="4">
        <v>0.35686357885007036</v>
      </c>
      <c r="Q21" s="4">
        <v>31.942556053842956</v>
      </c>
      <c r="R21" s="4">
        <v>0.18251113882041653</v>
      </c>
      <c r="S21" s="4">
        <v>6.8187873642790215</v>
      </c>
      <c r="T21" s="4">
        <v>4.6975051370842576E-2</v>
      </c>
    </row>
    <row r="22" spans="1:20" x14ac:dyDescent="0.25">
      <c r="A22" s="29" t="s">
        <v>15</v>
      </c>
      <c r="B22" s="29">
        <v>22.806999999999999</v>
      </c>
      <c r="C22" s="29">
        <v>158.03800000000001</v>
      </c>
      <c r="D22" s="30">
        <v>3937.42</v>
      </c>
      <c r="E22" s="29">
        <v>3999.6</v>
      </c>
      <c r="F22">
        <v>1.4670000000000001</v>
      </c>
      <c r="G22">
        <v>34.680999999999997</v>
      </c>
      <c r="H22">
        <v>140.9</v>
      </c>
      <c r="I22">
        <v>0.14199999999999999</v>
      </c>
      <c r="J22" s="24">
        <v>41115</v>
      </c>
      <c r="K22" s="4">
        <v>148.24477561286491</v>
      </c>
      <c r="L22" s="4">
        <v>2.0715201692005079</v>
      </c>
      <c r="M22" s="4">
        <v>30.171999678248714</v>
      </c>
      <c r="N22" s="4">
        <v>0.37948389234008584</v>
      </c>
      <c r="O22" s="4">
        <v>30.068094898380266</v>
      </c>
      <c r="P22" s="4">
        <v>0.38076197662153421</v>
      </c>
      <c r="Q22" s="4">
        <v>36.666781636949011</v>
      </c>
      <c r="R22" s="4">
        <v>0.200280215015156</v>
      </c>
      <c r="S22" s="4">
        <v>7.6442865704498137</v>
      </c>
      <c r="T22" s="4">
        <v>5.0640047960123537E-2</v>
      </c>
    </row>
    <row r="23" spans="1:20" x14ac:dyDescent="0.25">
      <c r="A23" s="29" t="s">
        <v>15</v>
      </c>
      <c r="B23" s="29">
        <v>22.806999999999999</v>
      </c>
      <c r="C23" s="29">
        <v>158.03800000000001</v>
      </c>
      <c r="D23" s="30">
        <v>4425.0600000000004</v>
      </c>
      <c r="E23" s="29">
        <v>4500</v>
      </c>
      <c r="F23">
        <v>1.49</v>
      </c>
      <c r="G23">
        <v>34.683999999999997</v>
      </c>
      <c r="H23">
        <v>145.69999999999999</v>
      </c>
      <c r="I23">
        <v>0.14349999999999999</v>
      </c>
      <c r="J23" s="24">
        <v>41115</v>
      </c>
      <c r="K23" s="4">
        <v>176.70178404311213</v>
      </c>
      <c r="L23" s="4">
        <v>2.5140303758556626</v>
      </c>
      <c r="M23" s="4">
        <v>31.27137271089477</v>
      </c>
      <c r="N23" s="4">
        <v>0.43349079253942019</v>
      </c>
      <c r="O23" s="4">
        <v>31.147457899560926</v>
      </c>
      <c r="P23" s="4">
        <v>0.43508183880571921</v>
      </c>
      <c r="Q23" s="4">
        <v>40.604085583609319</v>
      </c>
      <c r="R23" s="4">
        <v>0.21347571312604199</v>
      </c>
      <c r="S23" s="4">
        <v>8.9053381238020588</v>
      </c>
      <c r="T23" s="4">
        <v>5.7135728083833819E-2</v>
      </c>
    </row>
    <row r="24" spans="1:20" x14ac:dyDescent="0.25">
      <c r="A24" s="29" t="s">
        <v>16</v>
      </c>
      <c r="B24" s="29">
        <v>22.75</v>
      </c>
      <c r="C24" s="29">
        <v>157.999</v>
      </c>
      <c r="D24" s="30">
        <v>5</v>
      </c>
      <c r="E24" s="29">
        <v>5.2</v>
      </c>
      <c r="F24" s="12">
        <v>26.015000000000001</v>
      </c>
      <c r="G24" s="12">
        <v>34.944000000000003</v>
      </c>
      <c r="H24" s="12">
        <v>207.6</v>
      </c>
      <c r="I24" s="12">
        <v>0.1076</v>
      </c>
      <c r="J24" s="24">
        <v>41418</v>
      </c>
      <c r="K24" s="4">
        <v>37.611678470911315</v>
      </c>
      <c r="L24" s="4">
        <v>1.6920337161214751</v>
      </c>
      <c r="M24" s="4">
        <v>1.1065115456598369</v>
      </c>
      <c r="N24" s="4">
        <v>2.8848227693562219E-2</v>
      </c>
      <c r="O24" s="4">
        <v>1.0795850554543307</v>
      </c>
      <c r="P24" s="4">
        <v>2.9957861569051617E-2</v>
      </c>
      <c r="Q24" s="4">
        <v>2.4748024757690095</v>
      </c>
      <c r="R24" s="4">
        <v>8.4652369974367522E-2</v>
      </c>
      <c r="S24" s="4"/>
      <c r="T24" s="4"/>
    </row>
    <row r="25" spans="1:20" x14ac:dyDescent="0.25">
      <c r="A25" s="29" t="s">
        <v>16</v>
      </c>
      <c r="B25" s="31">
        <v>22.75</v>
      </c>
      <c r="C25" s="31">
        <v>158</v>
      </c>
      <c r="D25" s="32">
        <v>5.0678999999999998</v>
      </c>
      <c r="E25" s="31">
        <v>5.0999999999999996</v>
      </c>
      <c r="F25" s="12">
        <v>25.564</v>
      </c>
      <c r="G25" s="12">
        <v>34.93</v>
      </c>
      <c r="H25" s="12">
        <v>203.9</v>
      </c>
      <c r="I25" s="12">
        <v>7.2700000000000001E-2</v>
      </c>
      <c r="J25" s="24">
        <v>41427</v>
      </c>
      <c r="K25" s="4">
        <v>20.173409886434307</v>
      </c>
      <c r="L25" s="4">
        <v>1.947309489307526</v>
      </c>
      <c r="M25" s="4">
        <v>1.2041337323077155</v>
      </c>
      <c r="N25" s="4">
        <v>3.069927233868526E-2</v>
      </c>
      <c r="O25" s="4">
        <v>1.18987401212139</v>
      </c>
      <c r="P25" s="4">
        <v>3.0995901146862508E-2</v>
      </c>
      <c r="Q25" s="4"/>
      <c r="R25" s="4"/>
      <c r="S25" s="4"/>
      <c r="T25" s="4"/>
    </row>
    <row r="26" spans="1:20" x14ac:dyDescent="0.25">
      <c r="A26" s="29" t="s">
        <v>16</v>
      </c>
      <c r="B26" s="31">
        <v>22.75</v>
      </c>
      <c r="C26" s="31">
        <v>158</v>
      </c>
      <c r="D26" s="32">
        <v>24.642800000000001</v>
      </c>
      <c r="E26" s="31">
        <v>24.8</v>
      </c>
      <c r="F26" s="12">
        <v>25.33</v>
      </c>
      <c r="G26" s="12">
        <v>34.987000000000002</v>
      </c>
      <c r="H26" s="12">
        <v>205.2</v>
      </c>
      <c r="I26" s="12">
        <v>8.6800000000000002E-2</v>
      </c>
      <c r="J26" s="24">
        <v>41427</v>
      </c>
      <c r="K26" s="4">
        <v>50.565599948672023</v>
      </c>
      <c r="L26" s="4">
        <v>1.7682337779460873</v>
      </c>
      <c r="M26" s="4">
        <v>1.1461747458168858</v>
      </c>
      <c r="N26" s="4">
        <v>2.8543946433373213E-2</v>
      </c>
      <c r="O26" s="4">
        <v>1.1096942605093403</v>
      </c>
      <c r="P26" s="4">
        <v>3.0570103054061552E-2</v>
      </c>
      <c r="Q26" s="4"/>
      <c r="R26" s="4"/>
      <c r="S26" s="4"/>
      <c r="T26" s="4"/>
    </row>
    <row r="27" spans="1:20" x14ac:dyDescent="0.25">
      <c r="A27" s="29" t="s">
        <v>16</v>
      </c>
      <c r="B27" s="31">
        <v>22.75</v>
      </c>
      <c r="C27" s="31">
        <v>158</v>
      </c>
      <c r="D27" s="32">
        <v>75.707700000000003</v>
      </c>
      <c r="E27" s="31">
        <v>76.2</v>
      </c>
      <c r="F27" s="12">
        <v>23.224</v>
      </c>
      <c r="G27" s="12">
        <v>35.207000000000001</v>
      </c>
      <c r="H27" s="12">
        <v>213.9</v>
      </c>
      <c r="I27" s="12">
        <v>0.1845</v>
      </c>
      <c r="J27" s="24">
        <v>41427</v>
      </c>
      <c r="K27" s="4">
        <v>34.239045394443274</v>
      </c>
      <c r="L27" s="4">
        <v>1.6860943516133629</v>
      </c>
      <c r="M27" s="4">
        <v>1.2094962184576279</v>
      </c>
      <c r="N27" s="4">
        <v>2.9541636042710259E-2</v>
      </c>
      <c r="O27" s="4">
        <v>1.1850881476017161</v>
      </c>
      <c r="P27" s="4">
        <v>3.0435606009107271E-2</v>
      </c>
      <c r="Q27" s="4"/>
      <c r="R27" s="4"/>
      <c r="S27" s="4"/>
      <c r="T27" s="4"/>
    </row>
    <row r="28" spans="1:20" x14ac:dyDescent="0.25">
      <c r="A28" s="29" t="s">
        <v>16</v>
      </c>
      <c r="B28" s="31">
        <v>22.75</v>
      </c>
      <c r="C28" s="31">
        <v>158</v>
      </c>
      <c r="D28" s="32">
        <v>119.0134</v>
      </c>
      <c r="E28" s="31">
        <v>119.8</v>
      </c>
      <c r="F28" s="12">
        <v>22.398</v>
      </c>
      <c r="G28" s="12">
        <v>35.417000000000002</v>
      </c>
      <c r="H28" s="12">
        <v>213.6</v>
      </c>
      <c r="I28" s="12">
        <v>0.44119999999999998</v>
      </c>
      <c r="J28" s="24">
        <v>41427</v>
      </c>
      <c r="K28" s="4">
        <v>25.427536171579128</v>
      </c>
      <c r="L28" s="4">
        <v>1.7239681516604171</v>
      </c>
      <c r="M28" s="4">
        <v>1.5433754054867714</v>
      </c>
      <c r="N28" s="4">
        <v>2.976657505245018E-2</v>
      </c>
      <c r="O28" s="4">
        <v>1.5254053868426534</v>
      </c>
      <c r="P28" s="4">
        <v>3.025081704118824E-2</v>
      </c>
      <c r="Q28" s="4">
        <v>2.7886615376036912</v>
      </c>
      <c r="R28" s="4">
        <v>4.3906008500671459E-2</v>
      </c>
      <c r="S28" s="4">
        <v>1.5968791316116244</v>
      </c>
      <c r="T28" s="4">
        <v>4.3672816479267261E-2</v>
      </c>
    </row>
    <row r="29" spans="1:20" x14ac:dyDescent="0.25">
      <c r="A29" s="29" t="s">
        <v>16</v>
      </c>
      <c r="B29" s="31">
        <v>22.75</v>
      </c>
      <c r="C29" s="31">
        <v>158</v>
      </c>
      <c r="D29" s="32">
        <v>173.92699999999999</v>
      </c>
      <c r="E29" s="31">
        <v>175.1</v>
      </c>
      <c r="F29" s="12">
        <v>21.114999999999998</v>
      </c>
      <c r="G29" s="12">
        <v>35.286999999999999</v>
      </c>
      <c r="H29" s="12">
        <v>202.4</v>
      </c>
      <c r="I29" s="12">
        <v>0.307</v>
      </c>
      <c r="J29" s="24">
        <v>41427</v>
      </c>
      <c r="K29" s="4">
        <v>37.622057713794064</v>
      </c>
      <c r="L29" s="4">
        <v>1.6550357878083102</v>
      </c>
      <c r="M29" s="4">
        <v>1.8135147347866007</v>
      </c>
      <c r="N29" s="4">
        <v>3.1856522193646E-2</v>
      </c>
      <c r="O29" s="4">
        <v>1.7868440023506511</v>
      </c>
      <c r="P29" s="4">
        <v>3.2845966623842288E-2</v>
      </c>
      <c r="Q29" s="4">
        <v>3.1052329290766152</v>
      </c>
      <c r="R29" s="4">
        <v>3.8083158918034626E-2</v>
      </c>
      <c r="S29" s="4">
        <v>2.0061606358053883</v>
      </c>
      <c r="T29" s="4">
        <v>4.5869247063226176E-2</v>
      </c>
    </row>
    <row r="30" spans="1:20" x14ac:dyDescent="0.25">
      <c r="A30" s="29" t="s">
        <v>16</v>
      </c>
      <c r="B30" s="31">
        <v>22.75</v>
      </c>
      <c r="C30" s="31">
        <v>158</v>
      </c>
      <c r="D30" s="32">
        <v>247.7841</v>
      </c>
      <c r="E30" s="31">
        <v>249.5</v>
      </c>
      <c r="F30" s="12">
        <v>17.178999999999998</v>
      </c>
      <c r="G30" s="12">
        <v>34.707000000000001</v>
      </c>
      <c r="H30" s="12">
        <v>196.1</v>
      </c>
      <c r="I30" s="12">
        <v>7.9000000000000001E-2</v>
      </c>
      <c r="J30" s="24">
        <v>41427</v>
      </c>
      <c r="K30" s="4">
        <v>56.198693490068081</v>
      </c>
      <c r="L30" s="4">
        <v>1.6863613982726611</v>
      </c>
      <c r="M30" s="4">
        <v>1.6610575325954562</v>
      </c>
      <c r="N30" s="4">
        <v>3.0481831504922841E-2</v>
      </c>
      <c r="O30" s="4">
        <v>1.6208292420435275</v>
      </c>
      <c r="P30" s="4">
        <v>3.278399661969604E-2</v>
      </c>
      <c r="Q30" s="4">
        <v>3.346597893066702</v>
      </c>
      <c r="R30" s="4">
        <v>3.492824427050252E-2</v>
      </c>
      <c r="S30" s="4">
        <v>2.923842121612374</v>
      </c>
      <c r="T30" s="4">
        <v>5.419712420244889E-2</v>
      </c>
    </row>
    <row r="31" spans="1:20" x14ac:dyDescent="0.25">
      <c r="A31" s="29" t="s">
        <v>16</v>
      </c>
      <c r="B31" s="31">
        <v>22.75</v>
      </c>
      <c r="C31" s="31">
        <v>158</v>
      </c>
      <c r="D31" s="32">
        <v>496.5</v>
      </c>
      <c r="E31" s="31">
        <v>500.2</v>
      </c>
      <c r="F31" s="12">
        <v>7.93</v>
      </c>
      <c r="G31" s="12">
        <v>34.213999999999999</v>
      </c>
      <c r="H31" s="12">
        <v>73.3</v>
      </c>
      <c r="I31" s="12">
        <v>8.4000000000000005E-2</v>
      </c>
      <c r="J31" s="24">
        <v>41426</v>
      </c>
      <c r="K31" s="4">
        <v>65.776897042330944</v>
      </c>
      <c r="L31" s="4">
        <v>1.6576629952959805</v>
      </c>
      <c r="M31" s="4">
        <v>3.6693297840337507</v>
      </c>
      <c r="N31" s="4">
        <v>4.0899833258371272E-2</v>
      </c>
      <c r="O31" s="4">
        <v>3.6227953676046263</v>
      </c>
      <c r="P31" s="4">
        <v>4.321674481816621E-2</v>
      </c>
      <c r="Q31" s="4">
        <v>4.7402538852846181</v>
      </c>
      <c r="R31" s="4">
        <v>5.0584433738923656E-2</v>
      </c>
      <c r="S31" s="4">
        <v>5.3479185915462368</v>
      </c>
      <c r="T31" s="4">
        <v>9.1155130131126472E-2</v>
      </c>
    </row>
    <row r="32" spans="1:20" x14ac:dyDescent="0.25">
      <c r="A32" s="29" t="s">
        <v>16</v>
      </c>
      <c r="B32" s="31">
        <v>22.75</v>
      </c>
      <c r="C32" s="31">
        <v>158</v>
      </c>
      <c r="D32" s="32">
        <v>644.80000000000007</v>
      </c>
      <c r="E32" s="31">
        <v>649.9</v>
      </c>
      <c r="F32" s="12">
        <v>5.867</v>
      </c>
      <c r="G32" s="12">
        <v>34.223999999999997</v>
      </c>
      <c r="H32" s="12">
        <v>41</v>
      </c>
      <c r="I32" s="12">
        <v>9.2200000000000004E-2</v>
      </c>
      <c r="J32" s="24">
        <v>41426</v>
      </c>
      <c r="K32" s="4">
        <v>62.279345220135284</v>
      </c>
      <c r="L32" s="4">
        <v>1.6815286660584983</v>
      </c>
      <c r="M32" s="4">
        <v>5.4244378034678462</v>
      </c>
      <c r="N32" s="4">
        <v>5.39462742484033E-2</v>
      </c>
      <c r="O32" s="4">
        <v>5.3805819600032914</v>
      </c>
      <c r="P32" s="4">
        <v>5.5527476584325518E-2</v>
      </c>
      <c r="Q32" s="4">
        <v>6.0982845449716176</v>
      </c>
      <c r="R32" s="4">
        <v>5.3142278784875062E-2</v>
      </c>
      <c r="S32" s="4">
        <v>5.7547884703544723</v>
      </c>
      <c r="T32" s="4">
        <v>8.0222312119857878E-2</v>
      </c>
    </row>
    <row r="33" spans="1:20" x14ac:dyDescent="0.25">
      <c r="A33" s="29" t="s">
        <v>16</v>
      </c>
      <c r="B33" s="31">
        <v>22.75</v>
      </c>
      <c r="C33" s="31">
        <v>158</v>
      </c>
      <c r="D33" s="32">
        <v>793.6</v>
      </c>
      <c r="E33" s="31">
        <v>800.2</v>
      </c>
      <c r="F33" s="12">
        <v>4.6420000000000003</v>
      </c>
      <c r="G33" s="12">
        <v>34.343000000000004</v>
      </c>
      <c r="H33" s="12">
        <v>35.200000000000003</v>
      </c>
      <c r="I33" s="12">
        <v>9.1800000000000007E-2</v>
      </c>
      <c r="J33" s="24">
        <v>41426</v>
      </c>
      <c r="K33" s="4">
        <v>62.209584710344828</v>
      </c>
      <c r="L33" s="4">
        <v>1.6448299338003052</v>
      </c>
      <c r="M33" s="4">
        <v>5.8155727100866477</v>
      </c>
      <c r="N33" s="4">
        <v>5.8480506998335111E-2</v>
      </c>
      <c r="O33" s="4">
        <v>5.7717905508048055</v>
      </c>
      <c r="P33" s="4">
        <v>5.9937372908783558E-2</v>
      </c>
      <c r="Q33" s="4">
        <v>7.433921344913796</v>
      </c>
      <c r="R33" s="4">
        <v>5.6141256528006715E-2</v>
      </c>
      <c r="S33" s="4">
        <v>5.9993480941042527</v>
      </c>
      <c r="T33" s="4">
        <v>7.2627529734442003E-2</v>
      </c>
    </row>
    <row r="34" spans="1:20" x14ac:dyDescent="0.25">
      <c r="A34" s="29" t="s">
        <v>16</v>
      </c>
      <c r="B34" s="31">
        <v>22.75</v>
      </c>
      <c r="C34" s="31">
        <v>158</v>
      </c>
      <c r="D34" s="32">
        <v>991.9</v>
      </c>
      <c r="E34" s="31">
        <v>1000.6</v>
      </c>
      <c r="F34" s="12">
        <v>3.9319999999999999</v>
      </c>
      <c r="G34" s="12">
        <v>34.459000000000003</v>
      </c>
      <c r="H34" s="12">
        <v>48.3</v>
      </c>
      <c r="I34" s="12">
        <v>8.9499999999999996E-2</v>
      </c>
      <c r="J34" s="24">
        <v>41426</v>
      </c>
      <c r="K34" s="4">
        <v>56.872673794792007</v>
      </c>
      <c r="L34" s="4">
        <v>1.5448087263282464</v>
      </c>
      <c r="M34" s="4">
        <v>7.3305856106650076</v>
      </c>
      <c r="N34" s="4">
        <v>6.794181682334037E-2</v>
      </c>
      <c r="O34" s="4">
        <v>7.290643186423921</v>
      </c>
      <c r="P34" s="4">
        <v>6.8990406768907234E-2</v>
      </c>
      <c r="Q34" s="4">
        <v>9.044922770695436</v>
      </c>
      <c r="R34" s="4">
        <v>6.1587221787888904E-2</v>
      </c>
      <c r="S34" s="4">
        <v>6.2703303900799563</v>
      </c>
      <c r="T34" s="4">
        <v>6.8144199130174998E-2</v>
      </c>
    </row>
    <row r="35" spans="1:20" x14ac:dyDescent="0.25">
      <c r="A35" s="29" t="s">
        <v>16</v>
      </c>
      <c r="B35" s="31">
        <v>22.75</v>
      </c>
      <c r="C35" s="31">
        <v>158</v>
      </c>
      <c r="D35" s="32">
        <v>1188.9000000000001</v>
      </c>
      <c r="E35" s="31">
        <v>1199.9000000000001</v>
      </c>
      <c r="F35" s="12">
        <v>3.5070000000000001</v>
      </c>
      <c r="G35" s="12">
        <v>34.527999999999999</v>
      </c>
      <c r="H35" s="12">
        <v>57.8</v>
      </c>
      <c r="I35" s="12">
        <v>8.8900000000000007E-2</v>
      </c>
      <c r="J35" s="24">
        <v>41426</v>
      </c>
      <c r="K35" s="4">
        <v>65.78570737186287</v>
      </c>
      <c r="L35" s="4">
        <v>1.620136762767723</v>
      </c>
      <c r="M35" s="4">
        <v>8.9254800976304765</v>
      </c>
      <c r="N35" s="4">
        <v>7.7113218638690181E-2</v>
      </c>
      <c r="O35" s="4">
        <v>8.8792906455789566</v>
      </c>
      <c r="P35" s="4">
        <v>7.8348327245016516E-2</v>
      </c>
      <c r="Q35" s="4">
        <v>10.723000074635596</v>
      </c>
      <c r="R35" s="4">
        <v>6.6668311190764482E-2</v>
      </c>
      <c r="S35" s="4">
        <v>6.4452730279650448</v>
      </c>
      <c r="T35" s="4">
        <v>6.370286310847989E-2</v>
      </c>
    </row>
    <row r="36" spans="1:20" x14ac:dyDescent="0.25">
      <c r="A36" s="29" t="s">
        <v>16</v>
      </c>
      <c r="B36" s="31">
        <v>22.75</v>
      </c>
      <c r="C36" s="31">
        <v>158</v>
      </c>
      <c r="D36" s="32">
        <v>1387.5</v>
      </c>
      <c r="E36" s="31">
        <v>1401</v>
      </c>
      <c r="F36" s="12">
        <v>3.0579999999999998</v>
      </c>
      <c r="G36" s="12">
        <v>34.552</v>
      </c>
      <c r="H36" s="12">
        <v>67.099999999999994</v>
      </c>
      <c r="I36" s="12">
        <v>8.8700000000000001E-2</v>
      </c>
      <c r="J36" s="24">
        <v>41426</v>
      </c>
      <c r="K36" s="4">
        <v>84.040447159269945</v>
      </c>
      <c r="L36" s="4">
        <v>1.6141373389899625</v>
      </c>
      <c r="M36" s="4">
        <v>13.843616029959488</v>
      </c>
      <c r="N36" s="4">
        <v>0.14126598775382987</v>
      </c>
      <c r="O36" s="4">
        <v>13.78466387756786</v>
      </c>
      <c r="P36" s="4">
        <v>0.14236875134842522</v>
      </c>
      <c r="Q36" s="4">
        <v>13.034194154265181</v>
      </c>
      <c r="R36" s="4">
        <v>7.6527567430291071E-2</v>
      </c>
      <c r="S36" s="4">
        <v>6.4737198710817738</v>
      </c>
      <c r="T36" s="4">
        <v>5.8515485914810102E-2</v>
      </c>
    </row>
    <row r="37" spans="1:20" x14ac:dyDescent="0.25">
      <c r="A37" s="29" t="s">
        <v>17</v>
      </c>
      <c r="B37" s="29">
        <v>22.75</v>
      </c>
      <c r="C37" s="29">
        <v>158</v>
      </c>
      <c r="D37" s="30">
        <v>4.5</v>
      </c>
      <c r="E37" s="29">
        <v>4.5</v>
      </c>
      <c r="F37">
        <v>26.873999999999999</v>
      </c>
      <c r="G37">
        <v>35.488</v>
      </c>
      <c r="H37">
        <v>199.5</v>
      </c>
      <c r="I37">
        <v>9.1200000000000003E-2</v>
      </c>
      <c r="J37" s="24">
        <v>41543</v>
      </c>
      <c r="K37" s="4">
        <v>35.976237818169146</v>
      </c>
      <c r="L37" s="4">
        <v>1.5940075765311512</v>
      </c>
      <c r="M37" s="4">
        <v>1.1209191195767425</v>
      </c>
      <c r="N37" s="4">
        <v>2.8950947598710731E-2</v>
      </c>
      <c r="O37" s="4">
        <v>1.095200094782349</v>
      </c>
      <c r="P37" s="4">
        <v>2.9274013607460975E-2</v>
      </c>
      <c r="Q37" s="4"/>
      <c r="R37" s="4"/>
      <c r="S37" s="4"/>
      <c r="T37" s="4"/>
    </row>
    <row r="38" spans="1:20" x14ac:dyDescent="0.25">
      <c r="A38" t="s">
        <v>17</v>
      </c>
      <c r="B38">
        <v>22.75</v>
      </c>
      <c r="C38">
        <v>158</v>
      </c>
      <c r="D38" s="9">
        <v>24.299999999999997</v>
      </c>
      <c r="E38">
        <v>24.5</v>
      </c>
      <c r="F38">
        <v>26.821999999999999</v>
      </c>
      <c r="G38">
        <v>35.488</v>
      </c>
      <c r="H38">
        <v>199.7</v>
      </c>
      <c r="I38">
        <v>0.1767</v>
      </c>
      <c r="J38" s="24">
        <v>41543</v>
      </c>
      <c r="K38" s="4">
        <v>37.428773980860122</v>
      </c>
      <c r="L38" s="4">
        <v>1.6252878349497593</v>
      </c>
      <c r="M38" s="4">
        <v>1.3467352998791591</v>
      </c>
      <c r="N38" s="4">
        <v>3.1557198984615606E-2</v>
      </c>
      <c r="O38" s="4">
        <v>1.3200635848775426</v>
      </c>
      <c r="P38" s="4">
        <v>3.1911055485801872E-2</v>
      </c>
      <c r="Q38" s="4"/>
      <c r="R38" s="4"/>
      <c r="S38" s="4"/>
      <c r="T38" s="4"/>
    </row>
    <row r="39" spans="1:20" x14ac:dyDescent="0.25">
      <c r="A39" t="s">
        <v>17</v>
      </c>
      <c r="B39">
        <v>22.75</v>
      </c>
      <c r="C39">
        <v>158</v>
      </c>
      <c r="D39" s="9">
        <v>50.3</v>
      </c>
      <c r="E39">
        <v>50.6</v>
      </c>
      <c r="F39">
        <v>26.795999999999999</v>
      </c>
      <c r="G39">
        <v>35.488999999999997</v>
      </c>
      <c r="H39">
        <v>199.3</v>
      </c>
      <c r="I39">
        <v>0.2717</v>
      </c>
      <c r="J39" s="24">
        <v>41543</v>
      </c>
      <c r="K39" s="4">
        <v>39.953490545722552</v>
      </c>
      <c r="L39" s="4">
        <v>1.6270873013999232</v>
      </c>
      <c r="M39" s="4">
        <v>1.3466103124334439</v>
      </c>
      <c r="N39" s="4">
        <v>3.5325809866715296E-2</v>
      </c>
      <c r="O39" s="4">
        <v>1.3180997131982695</v>
      </c>
      <c r="P39" s="4">
        <v>3.55769898448106E-2</v>
      </c>
      <c r="Q39" s="4"/>
      <c r="R39" s="4"/>
      <c r="S39" s="4"/>
      <c r="T39" s="4"/>
    </row>
    <row r="40" spans="1:20" x14ac:dyDescent="0.25">
      <c r="A40" t="s">
        <v>17</v>
      </c>
      <c r="B40">
        <v>22.75</v>
      </c>
      <c r="C40">
        <v>158</v>
      </c>
      <c r="D40" s="9">
        <v>70.5</v>
      </c>
      <c r="E40">
        <v>71</v>
      </c>
      <c r="F40">
        <v>23.959</v>
      </c>
      <c r="G40">
        <v>35.375999999999998</v>
      </c>
      <c r="H40">
        <v>220.3</v>
      </c>
      <c r="I40">
        <v>0.47120000000000001</v>
      </c>
      <c r="J40" s="24">
        <v>41543</v>
      </c>
      <c r="K40" s="4">
        <v>33.068185653174091</v>
      </c>
      <c r="L40" s="4">
        <v>1.5609425795500242</v>
      </c>
      <c r="M40" s="4">
        <v>1.2599111866738979</v>
      </c>
      <c r="N40" s="4">
        <v>3.079559749362365E-2</v>
      </c>
      <c r="O40" s="4">
        <v>1.2363737883292594</v>
      </c>
      <c r="P40" s="4">
        <v>3.1004525487708875E-2</v>
      </c>
      <c r="Q40" s="4"/>
      <c r="R40" s="4"/>
      <c r="S40" s="4"/>
      <c r="T40" s="4"/>
    </row>
    <row r="41" spans="1:20" x14ac:dyDescent="0.25">
      <c r="A41" t="s">
        <v>17</v>
      </c>
      <c r="B41">
        <v>22.75</v>
      </c>
      <c r="C41">
        <v>158</v>
      </c>
      <c r="D41" s="9">
        <v>119.4</v>
      </c>
      <c r="E41">
        <v>120.2</v>
      </c>
      <c r="F41">
        <v>21.263999999999999</v>
      </c>
      <c r="G41">
        <v>35.283000000000001</v>
      </c>
      <c r="H41">
        <v>205</v>
      </c>
      <c r="I41">
        <v>0.86729999999999996</v>
      </c>
      <c r="J41" s="24">
        <v>41543</v>
      </c>
      <c r="K41" s="4">
        <v>31.157548141419674</v>
      </c>
      <c r="L41" s="4">
        <v>1.5995049950586018</v>
      </c>
      <c r="M41" s="4">
        <v>1.4070756811804028</v>
      </c>
      <c r="N41" s="4">
        <v>3.7164415294678121E-2</v>
      </c>
      <c r="O41" s="4">
        <v>1.3849651159715417</v>
      </c>
      <c r="P41" s="4">
        <v>3.7158499857597609E-2</v>
      </c>
      <c r="Q41" s="4">
        <v>2.9067991194963234</v>
      </c>
      <c r="R41" s="4">
        <v>0.17320482121360026</v>
      </c>
      <c r="S41" s="4">
        <v>1.4835490717273785</v>
      </c>
      <c r="T41" s="4">
        <v>9.1830492814502784E-2</v>
      </c>
    </row>
    <row r="42" spans="1:20" x14ac:dyDescent="0.25">
      <c r="A42" t="s">
        <v>17</v>
      </c>
      <c r="B42">
        <v>22.75</v>
      </c>
      <c r="C42">
        <v>158</v>
      </c>
      <c r="D42" s="9">
        <v>173</v>
      </c>
      <c r="E42">
        <v>174.2</v>
      </c>
      <c r="F42">
        <v>18.696999999999999</v>
      </c>
      <c r="G42">
        <v>34.924999999999997</v>
      </c>
      <c r="H42">
        <v>196.3</v>
      </c>
      <c r="I42">
        <v>0.13020000000000001</v>
      </c>
      <c r="J42" s="24">
        <v>41543</v>
      </c>
      <c r="K42" s="4">
        <v>40.117604296782396</v>
      </c>
      <c r="L42" s="4">
        <v>1.6868398782876048</v>
      </c>
      <c r="M42" s="4">
        <v>1.6668612235353826</v>
      </c>
      <c r="N42" s="4">
        <v>3.124407723818504E-2</v>
      </c>
      <c r="O42" s="4">
        <v>1.6383520149294564</v>
      </c>
      <c r="P42" s="4">
        <v>3.1839506425733119E-2</v>
      </c>
      <c r="Q42" s="4">
        <v>3.0813282014127217</v>
      </c>
      <c r="R42" s="4">
        <v>0.12884694603757896</v>
      </c>
      <c r="S42" s="4">
        <v>2.0356607102619284</v>
      </c>
      <c r="T42" s="4">
        <v>9.0700623100247069E-2</v>
      </c>
    </row>
    <row r="43" spans="1:20" x14ac:dyDescent="0.25">
      <c r="A43" t="s">
        <v>17</v>
      </c>
      <c r="B43">
        <v>22.75</v>
      </c>
      <c r="C43">
        <v>158</v>
      </c>
      <c r="D43" s="9">
        <v>247.5</v>
      </c>
      <c r="E43">
        <v>249.2</v>
      </c>
      <c r="F43">
        <v>14.497999999999999</v>
      </c>
      <c r="G43">
        <v>34.417000000000002</v>
      </c>
      <c r="H43">
        <v>199.3</v>
      </c>
      <c r="I43">
        <v>4.6699999999999998E-2</v>
      </c>
      <c r="J43" s="24">
        <v>41543</v>
      </c>
      <c r="K43" s="4">
        <v>51.176709887413431</v>
      </c>
      <c r="L43" s="4">
        <v>1.7386109562674592</v>
      </c>
      <c r="M43" s="4">
        <v>2.4867985971044284</v>
      </c>
      <c r="N43" s="4">
        <v>4.3427915604046824E-2</v>
      </c>
      <c r="O43" s="4">
        <v>2.4505232059992679</v>
      </c>
      <c r="P43" s="4">
        <v>4.4117617503529251E-2</v>
      </c>
      <c r="Q43" s="4">
        <v>3.5827533693454052</v>
      </c>
      <c r="R43" s="4">
        <v>0.10760787472615742</v>
      </c>
      <c r="S43" s="4">
        <v>2.7247876119330465</v>
      </c>
      <c r="T43" s="4">
        <v>8.995053244765977E-2</v>
      </c>
    </row>
    <row r="44" spans="1:20" x14ac:dyDescent="0.25">
      <c r="A44" t="s">
        <v>17</v>
      </c>
      <c r="B44">
        <v>22.75</v>
      </c>
      <c r="C44">
        <v>158</v>
      </c>
      <c r="D44" s="9">
        <v>495.7</v>
      </c>
      <c r="E44">
        <v>499.4</v>
      </c>
      <c r="F44">
        <v>7.4480000000000004</v>
      </c>
      <c r="G44">
        <v>34.093000000000004</v>
      </c>
      <c r="H44">
        <v>109.3</v>
      </c>
      <c r="I44">
        <v>6.9400000000000003E-2</v>
      </c>
      <c r="J44" s="24">
        <v>41543</v>
      </c>
      <c r="K44" s="4">
        <v>60.411808014814575</v>
      </c>
      <c r="L44" s="4">
        <v>1.6774726604451551</v>
      </c>
      <c r="M44" s="4">
        <v>3.9553892145391614</v>
      </c>
      <c r="N44" s="4">
        <v>4.5095056590375514E-2</v>
      </c>
      <c r="O44" s="4">
        <v>3.912732356446861</v>
      </c>
      <c r="P44" s="4">
        <v>4.6370143675481749E-2</v>
      </c>
      <c r="Q44" s="4">
        <v>5.5453747769686643</v>
      </c>
      <c r="R44" s="4">
        <v>9.9027908662838574E-2</v>
      </c>
      <c r="S44" s="4">
        <v>4.3230181454053094</v>
      </c>
      <c r="T44" s="4">
        <v>9.8079190561996973E-2</v>
      </c>
    </row>
    <row r="45" spans="1:20" x14ac:dyDescent="0.25">
      <c r="A45" t="s">
        <v>17</v>
      </c>
      <c r="B45">
        <v>22.75</v>
      </c>
      <c r="C45">
        <v>158</v>
      </c>
      <c r="D45" s="9">
        <v>645.59999999999991</v>
      </c>
      <c r="E45">
        <v>650.70000000000005</v>
      </c>
      <c r="F45">
        <v>5.0780000000000003</v>
      </c>
      <c r="G45">
        <v>34.158999999999999</v>
      </c>
      <c r="H45">
        <v>54.2</v>
      </c>
      <c r="I45">
        <v>8.2400000000000001E-2</v>
      </c>
      <c r="J45" s="24">
        <v>41543</v>
      </c>
      <c r="K45" s="4">
        <v>63.11162024958486</v>
      </c>
      <c r="L45" s="4">
        <v>1.6435627616336022</v>
      </c>
      <c r="M45" s="4">
        <v>5.6072757465907452</v>
      </c>
      <c r="N45" s="4">
        <v>6.3423542011831507E-2</v>
      </c>
      <c r="O45" s="4">
        <v>5.5628410168794975</v>
      </c>
      <c r="P45" s="4">
        <v>6.4295723102626059E-2</v>
      </c>
      <c r="Q45" s="4">
        <v>6.8724329994696296</v>
      </c>
      <c r="R45" s="4">
        <v>9.7034846648677273E-2</v>
      </c>
      <c r="S45" s="4">
        <v>4.8706335407028121</v>
      </c>
      <c r="T45" s="4">
        <v>8.8334540428039107E-2</v>
      </c>
    </row>
    <row r="46" spans="1:20" x14ac:dyDescent="0.25">
      <c r="A46" t="s">
        <v>17</v>
      </c>
      <c r="B46">
        <v>22.75</v>
      </c>
      <c r="C46">
        <v>158</v>
      </c>
      <c r="D46" s="9">
        <v>794.5</v>
      </c>
      <c r="E46">
        <v>801.1</v>
      </c>
      <c r="F46">
        <v>4.484</v>
      </c>
      <c r="G46">
        <v>34.348999999999997</v>
      </c>
      <c r="H46">
        <v>39.9</v>
      </c>
      <c r="I46">
        <v>8.5800000000000001E-2</v>
      </c>
      <c r="J46" s="24">
        <v>41543</v>
      </c>
      <c r="K46" s="4">
        <v>56.745352954679639</v>
      </c>
      <c r="L46" s="4">
        <v>1.7804865078794954</v>
      </c>
      <c r="M46" s="4">
        <v>7.0405785362894031</v>
      </c>
      <c r="N46" s="4">
        <v>7.5055154661311338E-2</v>
      </c>
      <c r="O46" s="4">
        <v>7.0007169961422466</v>
      </c>
      <c r="P46" s="4">
        <v>7.5571550475152072E-2</v>
      </c>
      <c r="Q46" s="4">
        <v>8.3854182087745315</v>
      </c>
      <c r="R46" s="4">
        <v>9.9000569573514066E-2</v>
      </c>
      <c r="S46" s="4">
        <v>5.0838205077906782</v>
      </c>
      <c r="T46" s="4">
        <v>7.8450049840591146E-2</v>
      </c>
    </row>
    <row r="47" spans="1:20" x14ac:dyDescent="0.25">
      <c r="A47" t="s">
        <v>17</v>
      </c>
      <c r="B47">
        <v>22.75</v>
      </c>
      <c r="C47">
        <v>158</v>
      </c>
      <c r="D47" s="9">
        <v>992.19999999999993</v>
      </c>
      <c r="E47">
        <v>1000.9</v>
      </c>
      <c r="F47">
        <v>3.92</v>
      </c>
      <c r="G47">
        <v>34.462000000000003</v>
      </c>
      <c r="H47">
        <v>48.6</v>
      </c>
      <c r="I47">
        <v>8.3299999999999999E-2</v>
      </c>
      <c r="J47" s="24">
        <v>41543</v>
      </c>
      <c r="K47" s="4">
        <v>51.089131818111561</v>
      </c>
      <c r="L47" s="4">
        <v>1.7080427358369783</v>
      </c>
      <c r="M47" s="4">
        <v>8.3263177508496433</v>
      </c>
      <c r="N47" s="4">
        <v>7.0901423597938218E-2</v>
      </c>
      <c r="O47" s="4">
        <v>8.2904784229114217</v>
      </c>
      <c r="P47" s="4">
        <v>7.1403341479088653E-2</v>
      </c>
      <c r="Q47" s="4">
        <v>10.337907022157374</v>
      </c>
      <c r="R47" s="4">
        <v>0.10264166653298432</v>
      </c>
      <c r="S47" s="4">
        <v>5.1817390606756826</v>
      </c>
      <c r="T47" s="4">
        <v>7.0085308076850719E-2</v>
      </c>
    </row>
    <row r="48" spans="1:20" x14ac:dyDescent="0.25">
      <c r="A48" t="s">
        <v>17</v>
      </c>
      <c r="B48">
        <v>22.75</v>
      </c>
      <c r="C48">
        <v>158</v>
      </c>
      <c r="D48" s="9">
        <v>1189.2</v>
      </c>
      <c r="E48">
        <v>1200.2</v>
      </c>
      <c r="F48">
        <v>3.4809999999999999</v>
      </c>
      <c r="G48">
        <v>34.520000000000003</v>
      </c>
      <c r="H48">
        <v>58.3</v>
      </c>
      <c r="I48">
        <v>8.1199999999999994E-2</v>
      </c>
      <c r="J48" s="24">
        <v>41543</v>
      </c>
      <c r="K48" s="4">
        <v>50.541948030960455</v>
      </c>
      <c r="L48" s="4">
        <v>1.6946559813687643</v>
      </c>
      <c r="M48" s="4">
        <v>10.14274017613462</v>
      </c>
      <c r="N48" s="4">
        <v>8.6608799566896627E-2</v>
      </c>
      <c r="O48" s="4">
        <v>10.10731357522136</v>
      </c>
      <c r="P48" s="4">
        <v>8.6953679244206314E-2</v>
      </c>
      <c r="Q48" s="4">
        <v>12.24854655252522</v>
      </c>
      <c r="R48" s="4">
        <v>0.10573169530992131</v>
      </c>
      <c r="S48" s="4">
        <v>5.2121251462863389</v>
      </c>
      <c r="T48" s="4">
        <v>6.349852079915648E-2</v>
      </c>
    </row>
    <row r="49" spans="1:20" x14ac:dyDescent="0.25">
      <c r="A49" t="s">
        <v>17</v>
      </c>
      <c r="B49">
        <v>22.75</v>
      </c>
      <c r="C49">
        <v>158</v>
      </c>
      <c r="D49" s="9">
        <v>1386.9</v>
      </c>
      <c r="E49">
        <v>1400.4</v>
      </c>
      <c r="F49">
        <v>3.0910000000000002</v>
      </c>
      <c r="G49">
        <v>34.549999999999997</v>
      </c>
      <c r="H49">
        <v>65.7</v>
      </c>
      <c r="I49">
        <v>8.0100000000000005E-2</v>
      </c>
      <c r="J49" s="24">
        <v>41543</v>
      </c>
      <c r="K49" s="4">
        <v>48.828033653024235</v>
      </c>
      <c r="L49" s="4">
        <v>1.6717107462723877</v>
      </c>
      <c r="M49" s="4">
        <v>11.211998027927596</v>
      </c>
      <c r="N49" s="4">
        <v>9.2900383199036957E-2</v>
      </c>
      <c r="O49" s="4">
        <v>11.177787929035041</v>
      </c>
      <c r="P49" s="4">
        <v>9.3180377837599193E-2</v>
      </c>
      <c r="Q49" s="4">
        <v>14.108593423144878</v>
      </c>
      <c r="R49" s="4">
        <v>0.10864654833779673</v>
      </c>
      <c r="S49" s="4">
        <v>5.2394111503334972</v>
      </c>
      <c r="T49" s="4">
        <v>5.8601131031003513E-2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workbookViewId="0">
      <selection activeCell="M13" sqref="M13"/>
    </sheetView>
  </sheetViews>
  <sheetFormatPr defaultRowHeight="15" x14ac:dyDescent="0.25"/>
  <cols>
    <col min="1" max="1" width="9.7109375" bestFit="1" customWidth="1"/>
    <col min="3" max="3" width="16.42578125" customWidth="1"/>
    <col min="4" max="4" width="14.7109375" customWidth="1"/>
    <col min="6" max="6" width="15" customWidth="1"/>
    <col min="8" max="8" width="13" customWidth="1"/>
    <col min="11" max="11" width="12.7109375" customWidth="1"/>
  </cols>
  <sheetData>
    <row r="1" spans="1:21" x14ac:dyDescent="0.25">
      <c r="A1" s="1" t="s">
        <v>61</v>
      </c>
    </row>
    <row r="2" spans="1:21" x14ac:dyDescent="0.25">
      <c r="D2" t="s">
        <v>57</v>
      </c>
      <c r="E2" s="33" t="s">
        <v>48</v>
      </c>
      <c r="F2" t="s">
        <v>63</v>
      </c>
      <c r="G2" s="33" t="s">
        <v>48</v>
      </c>
      <c r="H2" t="s">
        <v>56</v>
      </c>
      <c r="I2" t="s">
        <v>49</v>
      </c>
      <c r="L2" t="s">
        <v>58</v>
      </c>
    </row>
    <row r="3" spans="1:21" x14ac:dyDescent="0.25">
      <c r="A3" t="s">
        <v>0</v>
      </c>
      <c r="B3" t="s">
        <v>20</v>
      </c>
      <c r="H3" t="s">
        <v>64</v>
      </c>
      <c r="I3" t="s">
        <v>51</v>
      </c>
    </row>
    <row r="4" spans="1:21" x14ac:dyDescent="0.25">
      <c r="A4" s="5">
        <v>41536</v>
      </c>
      <c r="B4">
        <v>15</v>
      </c>
      <c r="C4" t="s">
        <v>54</v>
      </c>
      <c r="D4" s="3">
        <v>47.651283320451917</v>
      </c>
      <c r="E4" s="3">
        <v>2.161439965366581</v>
      </c>
      <c r="F4" s="4">
        <v>1.082422282405604</v>
      </c>
      <c r="G4" s="4">
        <v>3.2952438711405657E-2</v>
      </c>
      <c r="H4" s="25">
        <v>4.0508950000000006</v>
      </c>
      <c r="I4" s="4">
        <f>(H5+H4)/(H5)</f>
        <v>1.7644892971555017</v>
      </c>
    </row>
    <row r="5" spans="1:21" x14ac:dyDescent="0.25">
      <c r="A5" s="5">
        <v>41536</v>
      </c>
      <c r="B5">
        <v>15</v>
      </c>
      <c r="C5" t="s">
        <v>55</v>
      </c>
      <c r="D5" s="3">
        <v>49.223643836733814</v>
      </c>
      <c r="E5" s="3">
        <v>1.6358595311774906</v>
      </c>
      <c r="F5" s="4">
        <v>1.2421496398650591</v>
      </c>
      <c r="G5" s="4">
        <v>2.894948969299161E-2</v>
      </c>
      <c r="H5" s="25">
        <v>5.2988249999999999</v>
      </c>
      <c r="I5" s="4"/>
    </row>
    <row r="6" spans="1:21" x14ac:dyDescent="0.25">
      <c r="A6" s="5">
        <v>41536</v>
      </c>
      <c r="B6">
        <v>15</v>
      </c>
      <c r="C6" t="s">
        <v>65</v>
      </c>
      <c r="D6" s="3">
        <v>51.593175683337144</v>
      </c>
      <c r="E6" s="3">
        <v>1.6740384441223257</v>
      </c>
      <c r="F6" s="4">
        <v>1.2972328918344291</v>
      </c>
      <c r="G6" s="4">
        <v>2.9671876028883895E-2</v>
      </c>
      <c r="H6" s="25"/>
      <c r="I6" s="4"/>
    </row>
    <row r="7" spans="1:21" x14ac:dyDescent="0.25">
      <c r="A7" s="5">
        <v>41536</v>
      </c>
      <c r="B7">
        <v>130</v>
      </c>
      <c r="C7" t="s">
        <v>54</v>
      </c>
      <c r="D7" s="3">
        <v>27.299828692163366</v>
      </c>
      <c r="E7" s="3">
        <v>1.9912835412608156</v>
      </c>
      <c r="F7" s="4">
        <v>1.1697242128343235</v>
      </c>
      <c r="G7" s="4">
        <v>3.0686486065814859E-2</v>
      </c>
      <c r="H7" s="25">
        <v>4.2989100000000002</v>
      </c>
      <c r="I7" s="4">
        <f>(H8+H7)/(H8)</f>
        <v>1.9512146550751321</v>
      </c>
    </row>
    <row r="8" spans="1:21" x14ac:dyDescent="0.25">
      <c r="A8" s="5">
        <v>41536</v>
      </c>
      <c r="B8">
        <v>130</v>
      </c>
      <c r="C8" t="s">
        <v>55</v>
      </c>
      <c r="D8" s="3">
        <v>37.899814795211398</v>
      </c>
      <c r="E8" s="3">
        <v>1.9037181403479719</v>
      </c>
      <c r="F8" s="4">
        <v>1.3825744646342926</v>
      </c>
      <c r="G8" s="4">
        <v>3.1385335234156778E-2</v>
      </c>
      <c r="H8" s="25">
        <v>4.5193899999999996</v>
      </c>
      <c r="I8" s="4"/>
    </row>
    <row r="9" spans="1:21" x14ac:dyDescent="0.25">
      <c r="A9" s="5">
        <v>41536</v>
      </c>
      <c r="B9">
        <v>130</v>
      </c>
      <c r="C9" t="s">
        <v>53</v>
      </c>
      <c r="D9" s="3">
        <v>31.078816689725329</v>
      </c>
      <c r="E9" s="3">
        <v>1.6578988463462117</v>
      </c>
      <c r="F9" s="4">
        <v>1.2843301334218136</v>
      </c>
      <c r="G9" s="4">
        <v>3.3493040844824101E-2</v>
      </c>
      <c r="H9" s="25"/>
      <c r="I9" s="4"/>
    </row>
    <row r="10" spans="1:21" x14ac:dyDescent="0.25">
      <c r="A10" s="5">
        <v>41539</v>
      </c>
      <c r="B10">
        <v>1000</v>
      </c>
      <c r="C10" t="s">
        <v>54</v>
      </c>
      <c r="D10" s="3">
        <v>41.308137351464673</v>
      </c>
      <c r="E10" s="3">
        <v>1.9633981180202784</v>
      </c>
      <c r="F10" s="4">
        <v>6.4408055895664589</v>
      </c>
      <c r="G10" s="4">
        <v>6.8424209509780454E-2</v>
      </c>
      <c r="H10" s="25">
        <v>4.4339075000000001</v>
      </c>
      <c r="I10" s="4">
        <f>(H11+H10)/(H11)</f>
        <v>2.1096449982896996</v>
      </c>
    </row>
    <row r="11" spans="1:21" x14ac:dyDescent="0.25">
      <c r="A11" s="5">
        <v>41539</v>
      </c>
      <c r="B11">
        <v>1000</v>
      </c>
      <c r="C11" t="s">
        <v>55</v>
      </c>
      <c r="D11" s="3">
        <v>56.130236768739699</v>
      </c>
      <c r="E11" s="3">
        <v>2.2110994915583215</v>
      </c>
      <c r="F11" s="4">
        <v>8.821544339967911</v>
      </c>
      <c r="G11" s="4">
        <v>7.7400412612596822E-2</v>
      </c>
      <c r="H11" s="25">
        <v>3.995789199999999</v>
      </c>
    </row>
    <row r="12" spans="1:21" x14ac:dyDescent="0.25">
      <c r="A12" s="5">
        <v>41539</v>
      </c>
      <c r="B12">
        <v>1000</v>
      </c>
      <c r="C12" t="s">
        <v>53</v>
      </c>
      <c r="D12" s="3">
        <v>55.069624323069206</v>
      </c>
      <c r="E12" s="3">
        <v>1.7294270165072667</v>
      </c>
      <c r="F12" s="4">
        <v>8.4119437969786031</v>
      </c>
      <c r="G12" s="4">
        <v>7.0554429368331908E-2</v>
      </c>
      <c r="L12" s="29"/>
      <c r="M12" s="29"/>
      <c r="N12" s="29"/>
      <c r="O12" s="29"/>
      <c r="P12" s="29"/>
      <c r="Q12" s="29"/>
      <c r="R12" s="29"/>
      <c r="S12" s="29"/>
      <c r="T12" s="29"/>
      <c r="U12" s="29"/>
    </row>
    <row r="14" spans="1:21" x14ac:dyDescent="0.25">
      <c r="D14" s="3"/>
      <c r="E14" s="3"/>
      <c r="G14" s="4"/>
    </row>
    <row r="15" spans="1:21" x14ac:dyDescent="0.25">
      <c r="A15" s="1" t="s">
        <v>62</v>
      </c>
      <c r="D15" s="3"/>
      <c r="E15" s="3"/>
      <c r="F15" s="4"/>
      <c r="G15" s="4"/>
    </row>
    <row r="16" spans="1:21" x14ac:dyDescent="0.25">
      <c r="B16" s="29" t="s">
        <v>90</v>
      </c>
      <c r="C16" s="29"/>
      <c r="D16" s="29" t="s">
        <v>91</v>
      </c>
      <c r="E16" s="29"/>
      <c r="F16" s="29" t="s">
        <v>92</v>
      </c>
      <c r="G16" s="29"/>
      <c r="H16" s="29" t="s">
        <v>93</v>
      </c>
      <c r="I16" s="29"/>
      <c r="J16" s="29" t="s">
        <v>50</v>
      </c>
      <c r="K16" s="29"/>
      <c r="L16" s="1" t="s">
        <v>59</v>
      </c>
      <c r="O16" t="s">
        <v>6</v>
      </c>
    </row>
    <row r="17" spans="1:15" ht="15.75" thickBot="1" x14ac:dyDescent="0.3">
      <c r="A17" t="s">
        <v>20</v>
      </c>
      <c r="B17" s="34" t="s">
        <v>38</v>
      </c>
      <c r="C17" s="35" t="s">
        <v>48</v>
      </c>
      <c r="D17" s="34" t="s">
        <v>38</v>
      </c>
      <c r="E17" s="35" t="s">
        <v>48</v>
      </c>
      <c r="F17" s="34" t="s">
        <v>38</v>
      </c>
      <c r="G17" s="35" t="s">
        <v>48</v>
      </c>
      <c r="H17" s="34" t="s">
        <v>38</v>
      </c>
      <c r="I17" s="35" t="s">
        <v>48</v>
      </c>
      <c r="J17" s="34"/>
      <c r="K17" s="35" t="s">
        <v>48</v>
      </c>
      <c r="L17" s="34" t="s">
        <v>38</v>
      </c>
      <c r="M17" s="35" t="s">
        <v>48</v>
      </c>
    </row>
    <row r="18" spans="1:15" ht="15.75" thickTop="1" x14ac:dyDescent="0.25">
      <c r="A18">
        <v>15</v>
      </c>
      <c r="B18" s="4">
        <f>D6</f>
        <v>51.593175683337144</v>
      </c>
      <c r="C18" s="4">
        <f>E6</f>
        <v>1.6740384441223257</v>
      </c>
      <c r="D18" s="4">
        <f>D4</f>
        <v>47.651283320451917</v>
      </c>
      <c r="E18" s="4">
        <f>E4</f>
        <v>2.161439965366581</v>
      </c>
      <c r="F18" s="4">
        <f>B18-D18</f>
        <v>3.9418923628852269</v>
      </c>
      <c r="G18" s="4">
        <f>SQRT(C18^2+E18^2)</f>
        <v>2.7339033333831289</v>
      </c>
      <c r="H18" s="4">
        <f>(D5-D4)/I4</f>
        <v>0.89111366037564987</v>
      </c>
      <c r="I18" s="4">
        <f>SQRT(E5^2+E4^2)/I4</f>
        <v>1.536248183535543</v>
      </c>
      <c r="J18" s="3">
        <f>(H18+D18)/B18*100</f>
        <v>94.0868561353263</v>
      </c>
      <c r="K18" s="3">
        <f>J18*SQRT((SQRT(I18^2+E18^2)/(D18+H18))^2+(C18/B18)^2)</f>
        <v>5.9780400682045238</v>
      </c>
      <c r="L18" s="3">
        <f>F18/B18*100</f>
        <v>7.6403367512776015</v>
      </c>
      <c r="M18" s="3">
        <f>L18*SQRT((G18/F18)^2+(C18/B18)^2)</f>
        <v>5.304758878947097</v>
      </c>
      <c r="O18" t="s">
        <v>60</v>
      </c>
    </row>
    <row r="19" spans="1:15" x14ac:dyDescent="0.25">
      <c r="A19">
        <v>130</v>
      </c>
      <c r="B19" s="4">
        <f>D9</f>
        <v>31.078816689725329</v>
      </c>
      <c r="C19" s="4">
        <f>E9</f>
        <v>1.6578988463462117</v>
      </c>
      <c r="D19" s="4">
        <f>D7</f>
        <v>27.299828692163366</v>
      </c>
      <c r="E19" s="4">
        <f>E7</f>
        <v>1.9912835412608156</v>
      </c>
      <c r="F19" s="4">
        <f>B19-D19</f>
        <v>3.7789879975619627</v>
      </c>
      <c r="G19" s="4">
        <f>SQRT(C19^2+E19^2)</f>
        <v>2.5911076254012131</v>
      </c>
      <c r="H19" s="4">
        <f>(D8-D7)/I7</f>
        <v>5.432506400809026</v>
      </c>
      <c r="I19" s="4">
        <f>SQRT(E8^2+E7^2)/I7</f>
        <v>1.4118784992914939</v>
      </c>
      <c r="J19" s="3">
        <f>(H19+D19)/B19*100</f>
        <v>105.32040334661042</v>
      </c>
      <c r="K19" s="3">
        <f>J19*SQRT((SQRT(I19^2+E19^2)/(D19+H19))^2+(C19/B19)^2)</f>
        <v>9.6568963973412405</v>
      </c>
      <c r="L19" s="3">
        <f>F19/B19*100</f>
        <v>12.159368985278315</v>
      </c>
      <c r="M19" s="3">
        <f>L19*SQRT((G19/F19)^2+(C19/B19)^2)</f>
        <v>8.3624088569884201</v>
      </c>
    </row>
    <row r="20" spans="1:15" x14ac:dyDescent="0.25">
      <c r="A20">
        <v>1000</v>
      </c>
      <c r="B20" s="4">
        <f>D12</f>
        <v>55.069624323069206</v>
      </c>
      <c r="C20" s="4">
        <f>E12</f>
        <v>1.7294270165072667</v>
      </c>
      <c r="D20" s="4">
        <f>D10</f>
        <v>41.308137351464673</v>
      </c>
      <c r="E20" s="4">
        <f>E10</f>
        <v>1.9633981180202784</v>
      </c>
      <c r="F20" s="4">
        <f>B20-D20</f>
        <v>13.761486971604533</v>
      </c>
      <c r="G20" s="4">
        <f>SQRT(C20^2+E20^2)</f>
        <v>2.6164575240715826</v>
      </c>
      <c r="H20" s="4">
        <f>(D11-D10)/I10</f>
        <v>7.0258737509350535</v>
      </c>
      <c r="I20" s="4">
        <f>SQRT(E11^2+E10^2)/I10</f>
        <v>1.4016611631728555</v>
      </c>
      <c r="J20" s="3">
        <f>(H20+D20)/B20*100</f>
        <v>87.768913800547097</v>
      </c>
      <c r="K20" s="3">
        <f>J20*SQRT((SQRT(I20^2+E20^2)/(D20+H20))^2+(C20/B20)^2)</f>
        <v>5.1756186813235692</v>
      </c>
      <c r="L20" s="3">
        <f>F20/B20*100</f>
        <v>24.989251589718421</v>
      </c>
      <c r="M20" s="3">
        <f>L20*SQRT((G20/F20)^2+(C20/B20)^2)</f>
        <v>4.8155568288991715</v>
      </c>
    </row>
    <row r="21" spans="1:15" x14ac:dyDescent="0.25">
      <c r="B21" s="29" t="s">
        <v>94</v>
      </c>
      <c r="C21" s="29"/>
      <c r="D21" s="29" t="s">
        <v>95</v>
      </c>
      <c r="E21" s="29"/>
      <c r="F21" s="29" t="s">
        <v>96</v>
      </c>
      <c r="G21" s="29"/>
      <c r="H21" s="29" t="s">
        <v>97</v>
      </c>
      <c r="I21" s="29"/>
      <c r="J21" s="29" t="s">
        <v>50</v>
      </c>
      <c r="K21" s="29"/>
      <c r="L21" s="1" t="s">
        <v>59</v>
      </c>
    </row>
    <row r="22" spans="1:15" ht="15.75" thickBot="1" x14ac:dyDescent="0.3">
      <c r="A22" t="s">
        <v>20</v>
      </c>
      <c r="B22" s="34" t="s">
        <v>52</v>
      </c>
      <c r="C22" s="35" t="s">
        <v>48</v>
      </c>
      <c r="D22" s="34" t="s">
        <v>52</v>
      </c>
      <c r="E22" s="35" t="s">
        <v>48</v>
      </c>
      <c r="F22" s="34" t="s">
        <v>52</v>
      </c>
      <c r="G22" s="35" t="s">
        <v>48</v>
      </c>
      <c r="H22" s="34" t="s">
        <v>52</v>
      </c>
      <c r="I22" s="35" t="s">
        <v>48</v>
      </c>
      <c r="J22" s="34"/>
      <c r="K22" s="35" t="s">
        <v>48</v>
      </c>
      <c r="L22" s="34" t="s">
        <v>52</v>
      </c>
      <c r="M22" s="35" t="s">
        <v>48</v>
      </c>
    </row>
    <row r="23" spans="1:15" ht="15.75" thickTop="1" x14ac:dyDescent="0.25">
      <c r="A23">
        <v>15</v>
      </c>
      <c r="B23" s="4">
        <f>F6</f>
        <v>1.2972328918344291</v>
      </c>
      <c r="C23" s="4">
        <f>G6</f>
        <v>2.9671876028883895E-2</v>
      </c>
      <c r="D23" s="4">
        <f>F4</f>
        <v>1.082422282405604</v>
      </c>
      <c r="E23" s="4">
        <f>G4</f>
        <v>3.2952438711405657E-2</v>
      </c>
      <c r="F23" s="4">
        <f>B23-D23</f>
        <v>0.21481060942882513</v>
      </c>
      <c r="G23" s="4">
        <f>SQRT(C23^2+E23^2)</f>
        <v>4.4342794725889804E-2</v>
      </c>
      <c r="H23" s="4">
        <f>(F5-F4)/I4</f>
        <v>9.052327929500531E-2</v>
      </c>
      <c r="I23" s="4">
        <f>SQRT(G5^2+G4^2)/I4</f>
        <v>2.4858579119794857E-2</v>
      </c>
      <c r="J23" s="3">
        <f>(H23+D23)/B23*100</f>
        <v>90.41904264714843</v>
      </c>
      <c r="K23" s="3">
        <f>J23*SQRT((SQRT(I23^2+E23^2)/(D23+H23))^2+(C23/B23)^2)</f>
        <v>3.7950133718518599</v>
      </c>
      <c r="L23" s="3">
        <f>F23/B23*100</f>
        <v>16.559139903171854</v>
      </c>
      <c r="M23" s="3">
        <f>L23*SQRT((G23/F23)^2+(C23/B23)^2)</f>
        <v>3.4391804148495573</v>
      </c>
    </row>
    <row r="24" spans="1:15" x14ac:dyDescent="0.25">
      <c r="A24">
        <v>130</v>
      </c>
      <c r="B24" s="4">
        <f>F9</f>
        <v>1.2843301334218136</v>
      </c>
      <c r="C24" s="4">
        <f>G9</f>
        <v>3.3493040844824101E-2</v>
      </c>
      <c r="D24" s="4">
        <f>F7</f>
        <v>1.1697242128343235</v>
      </c>
      <c r="E24" s="4">
        <f>G7</f>
        <v>3.0686486065814859E-2</v>
      </c>
      <c r="F24" s="4">
        <f>B24-D24</f>
        <v>0.11460592058749008</v>
      </c>
      <c r="G24" s="4">
        <f>SQRT(C24^2+E24^2)</f>
        <v>4.5425149555070314E-2</v>
      </c>
      <c r="H24" s="4">
        <f>(F8-F7)/I7</f>
        <v>0.10908602559249085</v>
      </c>
      <c r="I24" s="4">
        <f>SQRT(G8^2+G7^2)/I7</f>
        <v>2.249582708351975E-2</v>
      </c>
      <c r="J24" s="3">
        <f>(H24+D24)/B24*100</f>
        <v>99.570212140059908</v>
      </c>
      <c r="K24" s="3">
        <f>J24*SQRT((SQRT(I24^2+E24^2)/(D24+H24))^2+(C24/B24)^2)</f>
        <v>3.9394312041473483</v>
      </c>
      <c r="L24" s="3">
        <f>F24/B24*100</f>
        <v>8.9234004252588832</v>
      </c>
      <c r="M24" s="3">
        <f>L24*SQRT((G24/F24)^2+(C24/B24)^2)</f>
        <v>3.5445219712679266</v>
      </c>
    </row>
    <row r="25" spans="1:15" x14ac:dyDescent="0.25">
      <c r="A25">
        <v>1000</v>
      </c>
      <c r="B25" s="4">
        <f>F12</f>
        <v>8.4119437969786031</v>
      </c>
      <c r="C25" s="4">
        <f>G12</f>
        <v>7.0554429368331908E-2</v>
      </c>
      <c r="D25" s="4">
        <f>F10</f>
        <v>6.4408055895664589</v>
      </c>
      <c r="E25" s="4">
        <f>G10</f>
        <v>6.8424209509780454E-2</v>
      </c>
      <c r="F25" s="4">
        <f>B25-D25</f>
        <v>1.9711382074121442</v>
      </c>
      <c r="G25" s="4">
        <f>SQRT(C25^2+E25^2)</f>
        <v>9.8284281299347492E-2</v>
      </c>
      <c r="H25" s="4">
        <f>(F11-F10)/I10</f>
        <v>1.1285020713587024</v>
      </c>
      <c r="I25" s="4">
        <f>SQRT(G11^2+G10^2)/I10</f>
        <v>4.8969728456896858E-2</v>
      </c>
      <c r="J25" s="3">
        <f>(H25+D25)/B25*100</f>
        <v>89.982860604036617</v>
      </c>
      <c r="K25" s="3">
        <f>J25*SQRT((SQRT(I25^2+E25^2)/(D25+H25))^2+(C25/B25)^2)</f>
        <v>1.2530554557676257</v>
      </c>
      <c r="L25" s="3">
        <f>F25/B25*100</f>
        <v>23.432612663438579</v>
      </c>
      <c r="M25" s="3">
        <f>L25*SQRT((G25/F25)^2+(C25/B25)^2)</f>
        <v>1.1848046044508664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Station ALOHA surface data</vt:lpstr>
      <vt:lpstr>Profiles</vt:lpstr>
      <vt:lpstr>Ultrafiltration results</vt:lpstr>
    </vt:vector>
  </TitlesOfParts>
  <Company>Massachusetts Institute of Technology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Columbia University</dc:creator>
  <cp:lastModifiedBy>Columbia University</cp:lastModifiedBy>
  <dcterms:created xsi:type="dcterms:W3CDTF">2014-11-01T14:24:51Z</dcterms:created>
  <dcterms:modified xsi:type="dcterms:W3CDTF">2015-06-04T20:37:29Z</dcterms:modified>
</cp:coreProperties>
</file>